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 &amp; Summary" sheetId="1" state="visible" r:id="rId3"/>
    <sheet name="Amortization Schedul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<sst xmlns="http://schemas.openxmlformats.org/spreadsheetml/2006/main" count="33" uniqueCount="33">
  <si>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HELOC Payoff Calculator</t>
  </si>
  <si>
    <t xml:space="preserve">Enter your HELOC details in the yellow cells below — everything else updates automatically.</t>
  </si>
  <si>
    <t xml:space="preserve">Your Inputs</t>
  </si>
  <si>
    <t xml:space="preserve">Current HELOC Balance</t>
  </si>
  <si>
    <t xml:space="preserve">Annual Interest Rate (APR)</t>
  </si>
  <si>
    <t xml:space="preserve">Draw Period Remaining (months)</t>
  </si>
  <si>
    <t xml:space="preserve">Repayment Period (months)</t>
  </si>
  <si>
    <t xml:space="preserve">Extra Monthly Payment</t>
  </si>
  <si>
    <t xml:space="preserve">Start Date</t>
  </si>
  <si>
    <t xml:space="preserve">Note: assumes the APR stays fixed and no new draws are taken. Adjust APR here if your HELOC's rate changes.</t>
  </si>
  <si>
    <t xml:space="preserve">Calculated Rates</t>
  </si>
  <si>
    <t xml:space="preserve">Monthly Interest Rate</t>
  </si>
  <si>
    <t xml:space="preserve">Estimated Interest-Only Payment (today)</t>
  </si>
  <si>
    <t xml:space="preserve">Balance at Start of Repayment (est.)</t>
  </si>
  <si>
    <t xml:space="preserve">Payoff Summary</t>
  </si>
  <si>
    <t xml:space="preserve">Months Until Paid Off</t>
  </si>
  <si>
    <t xml:space="preserve">Years Until Paid Off</t>
  </si>
  <si>
    <t xml:space="preserve">Projected Payoff Date</t>
  </si>
  <si>
    <t xml:space="preserve">Total Interest Paid</t>
  </si>
  <si>
    <t xml:space="preserve">Total of All Payments</t>
  </si>
  <si>
    <t xml:space="preserve">Interest Saved vs. No Extra Payment</t>
  </si>
  <si>
    <t xml:space="preserve">Legend</t>
  </si>
  <si>
    <t xml:space="preserve">Yellow cells = your inputs. Edit any of them and every number on both tabs recalculates.</t>
  </si>
  <si>
    <t xml:space="preserve">Month</t>
  </si>
  <si>
    <t xml:space="preserve">Date</t>
  </si>
  <si>
    <t xml:space="preserve">Phase</t>
  </si>
  <si>
    <t xml:space="preserve">Beginning Balance</t>
  </si>
  <si>
    <t xml:space="preserve">Interest</t>
  </si>
  <si>
    <t xml:space="preserve">Minimum Payment</t>
  </si>
  <si>
    <t xml:space="preserve">Extra Payment</t>
  </si>
  <si>
    <t xml:space="preserve">Total Payment</t>
  </si>
  <si>
    <t xml:space="preserve">Principal</t>
  </si>
  <si>
    <t xml:space="preserve">Ending Balance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</si>
</sst>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;&quot;($&quot;#,##0\);\-"/>
    <numFmt numFmtId="166" formatCode="0.000%"/>
    <numFmt numFmtId="167" formatCode="0"/>
    <numFmt numFmtId="168" formatCode="mm/dd/yyyy"/>
    <numFmt numFmtId="169" formatCode="\$#,##0.00;&quot;($&quot;#,##0.00\);\-"/>
    <numFmt numFmtId="170" formatCode="0&quot; months&quot;"/>
    <numFmt numFmtId="171" formatCode="0.0&quot; years&quot;"/>
    <numFmt numFmtId="172" formatCode="mmm\ 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61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DDEBF7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CE4D6"/>
        </patternFill>
      </fill>
    </dxf>
    <dxf>
      <fill>
        <patternFill>
          <bgColor rgb="FFDDEBF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CE4D6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8"/>
    <pageSetUpPr fitToPage="false"/>
  </sheetPr>
  <dimension ref="A1:E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0"/>
    <col collapsed="false" customWidth="true" hidden="false" outlineLevel="0" max="3" min="3" style="1" width="4"/>
    <col collapsed="false" customWidth="true" hidden="false" outlineLevel="0" max="4" min="4" style="1" width="30"/>
    <col collapsed="false" customWidth="true" hidden="false" outlineLevel="0" max="5" min="5" style="1" width="22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</row>
    <row r="4" customFormat="false" ht="15" hidden="false" customHeight="true" outlineLevel="0" collapsed="false">
      <c r="A4" s="4" t="s">
        <v>2</v>
      </c>
      <c r="B4" s="4"/>
    </row>
    <row r="5" customFormat="false" ht="15" hidden="false" customHeight="true" outlineLevel="0" collapsed="false">
      <c r="A5" s="5" t="s">
        <v>3</v>
      </c>
      <c r="B5" s="6" t="n">
        <v>45000</v>
      </c>
    </row>
    <row r="6" customFormat="false" ht="15" hidden="false" customHeight="true" outlineLevel="0" collapsed="false">
      <c r="A6" s="5" t="s">
        <v>4</v>
      </c>
      <c r="B6" s="7" t="n">
        <v>0.0825</v>
      </c>
    </row>
    <row r="7" customFormat="false" ht="15" hidden="false" customHeight="true" outlineLevel="0" collapsed="false">
      <c r="A7" s="5" t="s">
        <v>5</v>
      </c>
      <c r="B7" s="8" t="n">
        <v>60</v>
      </c>
    </row>
    <row r="8" customFormat="false" ht="15" hidden="false" customHeight="true" outlineLevel="0" collapsed="false">
      <c r="A8" s="5" t="s">
        <v>6</v>
      </c>
      <c r="B8" s="8" t="n">
        <v>180</v>
      </c>
    </row>
    <row r="9" customFormat="false" ht="15" hidden="false" customHeight="true" outlineLevel="0" collapsed="false">
      <c r="A9" s="5" t="s">
        <v>7</v>
      </c>
      <c r="B9" s="6" t="n">
        <v>200</v>
      </c>
    </row>
    <row r="10" customFormat="false" ht="15" hidden="false" customHeight="true" outlineLevel="0" collapsed="false">
      <c r="A10" s="5" t="s">
        <v>8</v>
      </c>
      <c r="B10" s="9" t="n">
        <v>46235</v>
      </c>
    </row>
    <row r="11" customFormat="false" ht="27.75" hidden="false" customHeight="true" outlineLevel="0" collapsed="false">
      <c r="A11" s="10" t="s">
        <v>9</v>
      </c>
      <c r="B11" s="10"/>
    </row>
    <row r="13" customFormat="false" ht="15" hidden="false" customHeight="true" outlineLevel="0" collapsed="false">
      <c r="A13" s="11" t="s">
        <v>10</v>
      </c>
      <c r="B13" s="11"/>
    </row>
    <row r="14" customFormat="false" ht="15" hidden="false" customHeight="true" outlineLevel="0" collapsed="false">
      <c r="A14" s="12" t="s">
        <v>11</v>
      </c>
      <c r="B14" s="13" t="n">
        <f aca="false">'Inputs &amp; Summary'!$B$6/12</f>
        <v>0.006875</v>
      </c>
    </row>
    <row r="15" customFormat="false" ht="15" hidden="false" customHeight="true" outlineLevel="0" collapsed="false">
      <c r="A15" s="12" t="s">
        <v>12</v>
      </c>
      <c r="B15" s="14" t="n">
        <f aca="false">'Inputs &amp; Summary'!$B$5*'Inputs &amp; Summary'!$B$14</f>
        <v>309.375</v>
      </c>
    </row>
    <row r="16" customFormat="false" ht="15" hidden="false" customHeight="true" outlineLevel="0" collapsed="false">
      <c r="A16" s="12" t="s">
        <v>13</v>
      </c>
      <c r="B16" s="14" t="n">
        <f aca="false">MAX(0,'Inputs &amp; Summary'!$B$5-'Inputs &amp; Summary'!$B$7*'Inputs &amp; Summary'!$B$9)</f>
        <v>33000</v>
      </c>
    </row>
    <row r="18" customFormat="false" ht="15" hidden="false" customHeight="true" outlineLevel="0" collapsed="false">
      <c r="A18" s="11" t="s">
        <v>14</v>
      </c>
      <c r="B18" s="11"/>
    </row>
    <row r="19" customFormat="false" ht="15" hidden="false" customHeight="true" outlineLevel="0" collapsed="false">
      <c r="A19" s="15" t="s">
        <v>15</v>
      </c>
      <c r="B19" s="16" t="n">
        <f aca="false">MATCH(0,'Amortization Schedule'!$J$2:$J$361,0)</f>
        <v>144</v>
      </c>
    </row>
    <row r="20" customFormat="false" ht="15" hidden="false" customHeight="true" outlineLevel="0" collapsed="false">
      <c r="A20" s="15" t="s">
        <v>16</v>
      </c>
      <c r="B20" s="17" t="n">
        <f aca="false">B19/12</f>
        <v>12</v>
      </c>
    </row>
    <row r="21" customFormat="false" ht="15" hidden="false" customHeight="true" outlineLevel="0" collapsed="false">
      <c r="A21" s="15" t="s">
        <v>17</v>
      </c>
      <c r="B21" s="18" t="n">
        <f aca="false">EDATE('Inputs &amp; Summary'!$B$10,B19-1)</f>
        <v>50587</v>
      </c>
    </row>
    <row r="22" customFormat="false" ht="15" hidden="false" customHeight="true" outlineLevel="0" collapsed="false">
      <c r="A22" s="15" t="s">
        <v>18</v>
      </c>
      <c r="B22" s="19" t="n">
        <f aca="false">SUM('Amortization Schedule'!$E$2:INDEX('Amortization Schedule'!$E$2:$E$361,B19))</f>
        <v>26630.7555992912</v>
      </c>
    </row>
    <row r="23" customFormat="false" ht="15" hidden="false" customHeight="true" outlineLevel="0" collapsed="false">
      <c r="A23" s="15" t="s">
        <v>19</v>
      </c>
      <c r="B23" s="19" t="n">
        <f aca="false">SUM('Amortization Schedule'!$H$2:INDEX('Amortization Schedule'!$H$2:$H$361,B19))</f>
        <v>71630.7555992912</v>
      </c>
    </row>
    <row r="24" customFormat="false" ht="15" hidden="false" customHeight="true" outlineLevel="0" collapsed="false">
      <c r="A24" s="15" t="s">
        <v>20</v>
      </c>
      <c r="B24" s="19" t="n">
        <f aca="false">IF(B22="","",MAX(0,('Inputs &amp; Summary'!$B$5*'Inputs &amp; Summary'!$B$14*'Inputs &amp; Summary'!$B$7+ (-PMT('Inputs &amp; Summary'!$B$14,'Inputs &amp; Summary'!$B$8,'Inputs &amp; Summary'!$B$5))*'Inputs &amp; Summary'!$B$8- 'Inputs &amp; Summary'!$B$5)-B22))</f>
        <v>25513.1133819511</v>
      </c>
    </row>
    <row r="26" customFormat="false" ht="15" hidden="false" customHeight="true" outlineLevel="0" collapsed="false">
      <c r="A26" s="11" t="s">
        <v>21</v>
      </c>
      <c r="B26" s="11"/>
    </row>
    <row r="27" customFormat="false" ht="27.75" hidden="false" customHeight="true" outlineLevel="0" collapsed="false">
      <c r="A27" s="20" t="s">
        <v>22</v>
      </c>
      <c r="B27" s="20"/>
    </row>
  </sheetData>
  <mergeCells count="8">
    <mergeCell ref="A1:E1"/>
    <mergeCell ref="A2:E2"/>
    <mergeCell ref="A4:B4"/>
    <mergeCell ref="A11:B11"/>
    <mergeCell ref="A13:B13"/>
    <mergeCell ref="A18:B18"/>
    <mergeCell ref="A26:B26"/>
    <mergeCell ref="A27:B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8"/>
    <pageSetUpPr fitToPage="false"/>
  </sheetPr>
  <dimension ref="A1:J3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2"/>
    <col collapsed="false" customWidth="true" hidden="false" outlineLevel="0" max="3" min="3" style="1" width="20"/>
    <col collapsed="false" customWidth="true" hidden="false" outlineLevel="0" max="4" min="4" style="1" width="18"/>
    <col collapsed="false" customWidth="true" hidden="false" outlineLevel="0" max="5" min="5" style="1" width="14"/>
    <col collapsed="false" customWidth="true" hidden="false" outlineLevel="0" max="6" min="6" style="1" width="16"/>
    <col collapsed="false" customWidth="true" hidden="false" outlineLevel="0" max="9" min="7" style="1" width="14"/>
    <col collapsed="false" customWidth="true" hidden="false" outlineLevel="0" max="10" min="10" style="1" width="18"/>
  </cols>
  <sheetData>
    <row r="1" customFormat="false" ht="19.5" hidden="false" customHeight="true" outlineLevel="0" collapsed="false">
      <c r="A1" s="21" t="s">
        <v>23</v>
      </c>
      <c r="B1" s="21" t="s">
        <v>24</v>
      </c>
      <c r="C1" s="21" t="s">
        <v>25</v>
      </c>
      <c r="D1" s="21" t="s">
        <v>26</v>
      </c>
      <c r="E1" s="21" t="s">
        <v>27</v>
      </c>
      <c r="F1" s="21" t="s">
        <v>28</v>
      </c>
      <c r="G1" s="21" t="s">
        <v>29</v>
      </c>
      <c r="H1" s="21" t="s">
        <v>30</v>
      </c>
      <c r="I1" s="21" t="s">
        <v>31</v>
      </c>
      <c r="J1" s="21" t="s">
        <v>32</v>
      </c>
    </row>
    <row r="2" customFormat="false" ht="15" hidden="false" customHeight="true" outlineLevel="0" collapsed="false">
      <c r="A2" s="22" t="n">
        <v>1</v>
      </c>
      <c r="B2" s="23" t="n">
        <f aca="false">'Inputs &amp; Summary'!$B$10</f>
        <v>46235</v>
      </c>
      <c r="C2" s="24" t="str">
        <f aca="false">IF(D2&lt;=0,"Paid Off",IF(A2&lt;='Inputs &amp; Summary'!$B$7,"Draw (Interest-Only)","Repayment"))</f>
        <v>Draw (Interest-Only)</v>
      </c>
      <c r="D2" s="25" t="n">
        <f aca="false">'Inputs &amp; Summary'!$B$5</f>
        <v>45000</v>
      </c>
      <c r="E2" s="25" t="n">
        <f aca="false">D2*'Inputs &amp; Summary'!$B$14</f>
        <v>309.375</v>
      </c>
      <c r="F2" s="25" t="n">
        <f aca="false">IF(D2&lt;=0,0,IF(A2&lt;='Inputs &amp; Summary'!$B$7,E2,MIN(D2+E2,(-PMT('Inputs &amp; Summary'!$B$14,'Inputs &amp; Summary'!$B$8,'Inputs &amp; Summary'!$B$16)))))</f>
        <v>309.375</v>
      </c>
      <c r="G2" s="25" t="n">
        <f aca="false">IF(D2&lt;=0,0,'Inputs &amp; Summary'!$B$9)</f>
        <v>200</v>
      </c>
      <c r="H2" s="25" t="n">
        <f aca="false">MIN(D2+E2,F2+G2)</f>
        <v>509.375</v>
      </c>
      <c r="I2" s="25" t="n">
        <f aca="false">H2-E2</f>
        <v>200</v>
      </c>
      <c r="J2" s="25" t="n">
        <f aca="false">MAX(0,D2+E2-H2)</f>
        <v>44800</v>
      </c>
    </row>
    <row r="3" customFormat="false" ht="15" hidden="false" customHeight="true" outlineLevel="0" collapsed="false">
      <c r="A3" s="22" t="n">
        <v>2</v>
      </c>
      <c r="B3" s="23" t="n">
        <f aca="false">EDATE(B2,1)</f>
        <v>46266</v>
      </c>
      <c r="C3" s="24" t="str">
        <f aca="false">IF(D3&lt;=0,"Paid Off",IF(A3&lt;='Inputs &amp; Summary'!$B$7,"Draw (Interest-Only)","Repayment"))</f>
        <v>Draw (Interest-Only)</v>
      </c>
      <c r="D3" s="25" t="n">
        <f aca="false">J2</f>
        <v>44800</v>
      </c>
      <c r="E3" s="25" t="n">
        <f aca="false">D3*'Inputs &amp; Summary'!$B$14</f>
        <v>308</v>
      </c>
      <c r="F3" s="25" t="n">
        <f aca="false">IF(D3&lt;=0,0,IF(A3&lt;='Inputs &amp; Summary'!$B$7,E3,MIN(D3+E3,(-PMT('Inputs &amp; Summary'!$B$14,'Inputs &amp; Summary'!$B$8,'Inputs &amp; Summary'!$B$16)))))</f>
        <v>308</v>
      </c>
      <c r="G3" s="25" t="n">
        <f aca="false">IF(D3&lt;=0,0,'Inputs &amp; Summary'!$B$9)</f>
        <v>200</v>
      </c>
      <c r="H3" s="25" t="n">
        <f aca="false">MIN(D3+E3,F3+G3)</f>
        <v>508</v>
      </c>
      <c r="I3" s="25" t="n">
        <f aca="false">H3-E3</f>
        <v>200</v>
      </c>
      <c r="J3" s="25" t="n">
        <f aca="false">MAX(0,D3+E3-H3)</f>
        <v>44600</v>
      </c>
    </row>
    <row r="4" customFormat="false" ht="15" hidden="false" customHeight="true" outlineLevel="0" collapsed="false">
      <c r="A4" s="22" t="n">
        <v>3</v>
      </c>
      <c r="B4" s="23" t="n">
        <f aca="false">EDATE(B3,1)</f>
        <v>46296</v>
      </c>
      <c r="C4" s="24" t="str">
        <f aca="false">IF(D4&lt;=0,"Paid Off",IF(A4&lt;='Inputs &amp; Summary'!$B$7,"Draw (Interest-Only)","Repayment"))</f>
        <v>Draw (Interest-Only)</v>
      </c>
      <c r="D4" s="25" t="n">
        <f aca="false">J3</f>
        <v>44600</v>
      </c>
      <c r="E4" s="25" t="n">
        <f aca="false">D4*'Inputs &amp; Summary'!$B$14</f>
        <v>306.625</v>
      </c>
      <c r="F4" s="25" t="n">
        <f aca="false">IF(D4&lt;=0,0,IF(A4&lt;='Inputs &amp; Summary'!$B$7,E4,MIN(D4+E4,(-PMT('Inputs &amp; Summary'!$B$14,'Inputs &amp; Summary'!$B$8,'Inputs &amp; Summary'!$B$16)))))</f>
        <v>306.625</v>
      </c>
      <c r="G4" s="25" t="n">
        <f aca="false">IF(D4&lt;=0,0,'Inputs &amp; Summary'!$B$9)</f>
        <v>200</v>
      </c>
      <c r="H4" s="25" t="n">
        <f aca="false">MIN(D4+E4,F4+G4)</f>
        <v>506.625</v>
      </c>
      <c r="I4" s="25" t="n">
        <f aca="false">H4-E4</f>
        <v>200</v>
      </c>
      <c r="J4" s="25" t="n">
        <f aca="false">MAX(0,D4+E4-H4)</f>
        <v>44400</v>
      </c>
    </row>
    <row r="5" customFormat="false" ht="15" hidden="false" customHeight="true" outlineLevel="0" collapsed="false">
      <c r="A5" s="22" t="n">
        <v>4</v>
      </c>
      <c r="B5" s="23" t="n">
        <f aca="false">EDATE(B4,1)</f>
        <v>46327</v>
      </c>
      <c r="C5" s="24" t="str">
        <f aca="false">IF(D5&lt;=0,"Paid Off",IF(A5&lt;='Inputs &amp; Summary'!$B$7,"Draw (Interest-Only)","Repayment"))</f>
        <v>Draw (Interest-Only)</v>
      </c>
      <c r="D5" s="25" t="n">
        <f aca="false">J4</f>
        <v>44400</v>
      </c>
      <c r="E5" s="25" t="n">
        <f aca="false">D5*'Inputs &amp; Summary'!$B$14</f>
        <v>305.25</v>
      </c>
      <c r="F5" s="25" t="n">
        <f aca="false">IF(D5&lt;=0,0,IF(A5&lt;='Inputs &amp; Summary'!$B$7,E5,MIN(D5+E5,(-PMT('Inputs &amp; Summary'!$B$14,'Inputs &amp; Summary'!$B$8,'Inputs &amp; Summary'!$B$16)))))</f>
        <v>305.25</v>
      </c>
      <c r="G5" s="25" t="n">
        <f aca="false">IF(D5&lt;=0,0,'Inputs &amp; Summary'!$B$9)</f>
        <v>200</v>
      </c>
      <c r="H5" s="25" t="n">
        <f aca="false">MIN(D5+E5,F5+G5)</f>
        <v>505.25</v>
      </c>
      <c r="I5" s="25" t="n">
        <f aca="false">H5-E5</f>
        <v>200</v>
      </c>
      <c r="J5" s="25" t="n">
        <f aca="false">MAX(0,D5+E5-H5)</f>
        <v>44200</v>
      </c>
    </row>
    <row r="6" customFormat="false" ht="15" hidden="false" customHeight="true" outlineLevel="0" collapsed="false">
      <c r="A6" s="22" t="n">
        <v>5</v>
      </c>
      <c r="B6" s="23" t="n">
        <f aca="false">EDATE(B5,1)</f>
        <v>46357</v>
      </c>
      <c r="C6" s="24" t="str">
        <f aca="false">IF(D6&lt;=0,"Paid Off",IF(A6&lt;='Inputs &amp; Summary'!$B$7,"Draw (Interest-Only)","Repayment"))</f>
        <v>Draw (Interest-Only)</v>
      </c>
      <c r="D6" s="25" t="n">
        <f aca="false">J5</f>
        <v>44200</v>
      </c>
      <c r="E6" s="25" t="n">
        <f aca="false">D6*'Inputs &amp; Summary'!$B$14</f>
        <v>303.875</v>
      </c>
      <c r="F6" s="25" t="n">
        <f aca="false">IF(D6&lt;=0,0,IF(A6&lt;='Inputs &amp; Summary'!$B$7,E6,MIN(D6+E6,(-PMT('Inputs &amp; Summary'!$B$14,'Inputs &amp; Summary'!$B$8,'Inputs &amp; Summary'!$B$16)))))</f>
        <v>303.875</v>
      </c>
      <c r="G6" s="25" t="n">
        <f aca="false">IF(D6&lt;=0,0,'Inputs &amp; Summary'!$B$9)</f>
        <v>200</v>
      </c>
      <c r="H6" s="25" t="n">
        <f aca="false">MIN(D6+E6,F6+G6)</f>
        <v>503.875</v>
      </c>
      <c r="I6" s="25" t="n">
        <f aca="false">H6-E6</f>
        <v>200</v>
      </c>
      <c r="J6" s="25" t="n">
        <f aca="false">MAX(0,D6+E6-H6)</f>
        <v>44000</v>
      </c>
    </row>
    <row r="7" customFormat="false" ht="15" hidden="false" customHeight="true" outlineLevel="0" collapsed="false">
      <c r="A7" s="22" t="n">
        <v>6</v>
      </c>
      <c r="B7" s="23" t="n">
        <f aca="false">EDATE(B6,1)</f>
        <v>46388</v>
      </c>
      <c r="C7" s="24" t="str">
        <f aca="false">IF(D7&lt;=0,"Paid Off",IF(A7&lt;='Inputs &amp; Summary'!$B$7,"Draw (Interest-Only)","Repayment"))</f>
        <v>Draw (Interest-Only)</v>
      </c>
      <c r="D7" s="25" t="n">
        <f aca="false">J6</f>
        <v>44000</v>
      </c>
      <c r="E7" s="25" t="n">
        <f aca="false">D7*'Inputs &amp; Summary'!$B$14</f>
        <v>302.5</v>
      </c>
      <c r="F7" s="25" t="n">
        <f aca="false">IF(D7&lt;=0,0,IF(A7&lt;='Inputs &amp; Summary'!$B$7,E7,MIN(D7+E7,(-PMT('Inputs &amp; Summary'!$B$14,'Inputs &amp; Summary'!$B$8,'Inputs &amp; Summary'!$B$16)))))</f>
        <v>302.5</v>
      </c>
      <c r="G7" s="25" t="n">
        <f aca="false">IF(D7&lt;=0,0,'Inputs &amp; Summary'!$B$9)</f>
        <v>200</v>
      </c>
      <c r="H7" s="25" t="n">
        <f aca="false">MIN(D7+E7,F7+G7)</f>
        <v>502.5</v>
      </c>
      <c r="I7" s="25" t="n">
        <f aca="false">H7-E7</f>
        <v>200</v>
      </c>
      <c r="J7" s="25" t="n">
        <f aca="false">MAX(0,D7+E7-H7)</f>
        <v>43800</v>
      </c>
    </row>
    <row r="8" customFormat="false" ht="15" hidden="false" customHeight="true" outlineLevel="0" collapsed="false">
      <c r="A8" s="22" t="n">
        <v>7</v>
      </c>
      <c r="B8" s="23" t="n">
        <f aca="false">EDATE(B7,1)</f>
        <v>46419</v>
      </c>
      <c r="C8" s="24" t="str">
        <f aca="false">IF(D8&lt;=0,"Paid Off",IF(A8&lt;='Inputs &amp; Summary'!$B$7,"Draw (Interest-Only)","Repayment"))</f>
        <v>Draw (Interest-Only)</v>
      </c>
      <c r="D8" s="25" t="n">
        <f aca="false">J7</f>
        <v>43800</v>
      </c>
      <c r="E8" s="25" t="n">
        <f aca="false">D8*'Inputs &amp; Summary'!$B$14</f>
        <v>301.125</v>
      </c>
      <c r="F8" s="25" t="n">
        <f aca="false">IF(D8&lt;=0,0,IF(A8&lt;='Inputs &amp; Summary'!$B$7,E8,MIN(D8+E8,(-PMT('Inputs &amp; Summary'!$B$14,'Inputs &amp; Summary'!$B$8,'Inputs &amp; Summary'!$B$16)))))</f>
        <v>301.125</v>
      </c>
      <c r="G8" s="25" t="n">
        <f aca="false">IF(D8&lt;=0,0,'Inputs &amp; Summary'!$B$9)</f>
        <v>200</v>
      </c>
      <c r="H8" s="25" t="n">
        <f aca="false">MIN(D8+E8,F8+G8)</f>
        <v>501.125</v>
      </c>
      <c r="I8" s="25" t="n">
        <f aca="false">H8-E8</f>
        <v>200</v>
      </c>
      <c r="J8" s="25" t="n">
        <f aca="false">MAX(0,D8+E8-H8)</f>
        <v>43600</v>
      </c>
    </row>
    <row r="9" customFormat="false" ht="15" hidden="false" customHeight="true" outlineLevel="0" collapsed="false">
      <c r="A9" s="22" t="n">
        <v>8</v>
      </c>
      <c r="B9" s="23" t="n">
        <f aca="false">EDATE(B8,1)</f>
        <v>46447</v>
      </c>
      <c r="C9" s="24" t="str">
        <f aca="false">IF(D9&lt;=0,"Paid Off",IF(A9&lt;='Inputs &amp; Summary'!$B$7,"Draw (Interest-Only)","Repayment"))</f>
        <v>Draw (Interest-Only)</v>
      </c>
      <c r="D9" s="25" t="n">
        <f aca="false">J8</f>
        <v>43600</v>
      </c>
      <c r="E9" s="25" t="n">
        <f aca="false">D9*'Inputs &amp; Summary'!$B$14</f>
        <v>299.75</v>
      </c>
      <c r="F9" s="25" t="n">
        <f aca="false">IF(D9&lt;=0,0,IF(A9&lt;='Inputs &amp; Summary'!$B$7,E9,MIN(D9+E9,(-PMT('Inputs &amp; Summary'!$B$14,'Inputs &amp; Summary'!$B$8,'Inputs &amp; Summary'!$B$16)))))</f>
        <v>299.75</v>
      </c>
      <c r="G9" s="25" t="n">
        <f aca="false">IF(D9&lt;=0,0,'Inputs &amp; Summary'!$B$9)</f>
        <v>200</v>
      </c>
      <c r="H9" s="25" t="n">
        <f aca="false">MIN(D9+E9,F9+G9)</f>
        <v>499.75</v>
      </c>
      <c r="I9" s="25" t="n">
        <f aca="false">H9-E9</f>
        <v>200</v>
      </c>
      <c r="J9" s="25" t="n">
        <f aca="false">MAX(0,D9+E9-H9)</f>
        <v>43400</v>
      </c>
    </row>
    <row r="10" customFormat="false" ht="15" hidden="false" customHeight="true" outlineLevel="0" collapsed="false">
      <c r="A10" s="22" t="n">
        <v>9</v>
      </c>
      <c r="B10" s="23" t="n">
        <f aca="false">EDATE(B9,1)</f>
        <v>46478</v>
      </c>
      <c r="C10" s="24" t="str">
        <f aca="false">IF(D10&lt;=0,"Paid Off",IF(A10&lt;='Inputs &amp; Summary'!$B$7,"Draw (Interest-Only)","Repayment"))</f>
        <v>Draw (Interest-Only)</v>
      </c>
      <c r="D10" s="25" t="n">
        <f aca="false">J9</f>
        <v>43400</v>
      </c>
      <c r="E10" s="25" t="n">
        <f aca="false">D10*'Inputs &amp; Summary'!$B$14</f>
        <v>298.375</v>
      </c>
      <c r="F10" s="25" t="n">
        <f aca="false">IF(D10&lt;=0,0,IF(A10&lt;='Inputs &amp; Summary'!$B$7,E10,MIN(D10+E10,(-PMT('Inputs &amp; Summary'!$B$14,'Inputs &amp; Summary'!$B$8,'Inputs &amp; Summary'!$B$16)))))</f>
        <v>298.375</v>
      </c>
      <c r="G10" s="25" t="n">
        <f aca="false">IF(D10&lt;=0,0,'Inputs &amp; Summary'!$B$9)</f>
        <v>200</v>
      </c>
      <c r="H10" s="25" t="n">
        <f aca="false">MIN(D10+E10,F10+G10)</f>
        <v>498.375</v>
      </c>
      <c r="I10" s="25" t="n">
        <f aca="false">H10-E10</f>
        <v>200</v>
      </c>
      <c r="J10" s="25" t="n">
        <f aca="false">MAX(0,D10+E10-H10)</f>
        <v>43200</v>
      </c>
    </row>
    <row r="11" customFormat="false" ht="15" hidden="false" customHeight="true" outlineLevel="0" collapsed="false">
      <c r="A11" s="22" t="n">
        <v>10</v>
      </c>
      <c r="B11" s="23" t="n">
        <f aca="false">EDATE(B10,1)</f>
        <v>46508</v>
      </c>
      <c r="C11" s="24" t="str">
        <f aca="false">IF(D11&lt;=0,"Paid Off",IF(A11&lt;='Inputs &amp; Summary'!$B$7,"Draw (Interest-Only)","Repayment"))</f>
        <v>Draw (Interest-Only)</v>
      </c>
      <c r="D11" s="25" t="n">
        <f aca="false">J10</f>
        <v>43200</v>
      </c>
      <c r="E11" s="25" t="n">
        <f aca="false">D11*'Inputs &amp; Summary'!$B$14</f>
        <v>297</v>
      </c>
      <c r="F11" s="25" t="n">
        <f aca="false">IF(D11&lt;=0,0,IF(A11&lt;='Inputs &amp; Summary'!$B$7,E11,MIN(D11+E11,(-PMT('Inputs &amp; Summary'!$B$14,'Inputs &amp; Summary'!$B$8,'Inputs &amp; Summary'!$B$16)))))</f>
        <v>297</v>
      </c>
      <c r="G11" s="25" t="n">
        <f aca="false">IF(D11&lt;=0,0,'Inputs &amp; Summary'!$B$9)</f>
        <v>200</v>
      </c>
      <c r="H11" s="25" t="n">
        <f aca="false">MIN(D11+E11,F11+G11)</f>
        <v>497</v>
      </c>
      <c r="I11" s="25" t="n">
        <f aca="false">H11-E11</f>
        <v>200</v>
      </c>
      <c r="J11" s="25" t="n">
        <f aca="false">MAX(0,D11+E11-H11)</f>
        <v>43000</v>
      </c>
    </row>
    <row r="12" customFormat="false" ht="15" hidden="false" customHeight="true" outlineLevel="0" collapsed="false">
      <c r="A12" s="22" t="n">
        <v>11</v>
      </c>
      <c r="B12" s="23" t="n">
        <f aca="false">EDATE(B11,1)</f>
        <v>46539</v>
      </c>
      <c r="C12" s="24" t="str">
        <f aca="false">IF(D12&lt;=0,"Paid Off",IF(A12&lt;='Inputs &amp; Summary'!$B$7,"Draw (Interest-Only)","Repayment"))</f>
        <v>Draw (Interest-Only)</v>
      </c>
      <c r="D12" s="25" t="n">
        <f aca="false">J11</f>
        <v>43000</v>
      </c>
      <c r="E12" s="25" t="n">
        <f aca="false">D12*'Inputs &amp; Summary'!$B$14</f>
        <v>295.625</v>
      </c>
      <c r="F12" s="25" t="n">
        <f aca="false">IF(D12&lt;=0,0,IF(A12&lt;='Inputs &amp; Summary'!$B$7,E12,MIN(D12+E12,(-PMT('Inputs &amp; Summary'!$B$14,'Inputs &amp; Summary'!$B$8,'Inputs &amp; Summary'!$B$16)))))</f>
        <v>295.625</v>
      </c>
      <c r="G12" s="25" t="n">
        <f aca="false">IF(D12&lt;=0,0,'Inputs &amp; Summary'!$B$9)</f>
        <v>200</v>
      </c>
      <c r="H12" s="25" t="n">
        <f aca="false">MIN(D12+E12,F12+G12)</f>
        <v>495.625</v>
      </c>
      <c r="I12" s="25" t="n">
        <f aca="false">H12-E12</f>
        <v>200</v>
      </c>
      <c r="J12" s="25" t="n">
        <f aca="false">MAX(0,D12+E12-H12)</f>
        <v>42800</v>
      </c>
    </row>
    <row r="13" customFormat="false" ht="15" hidden="false" customHeight="true" outlineLevel="0" collapsed="false">
      <c r="A13" s="22" t="n">
        <v>12</v>
      </c>
      <c r="B13" s="23" t="n">
        <f aca="false">EDATE(B12,1)</f>
        <v>46569</v>
      </c>
      <c r="C13" s="24" t="str">
        <f aca="false">IF(D13&lt;=0,"Paid Off",IF(A13&lt;='Inputs &amp; Summary'!$B$7,"Draw (Interest-Only)","Repayment"))</f>
        <v>Draw (Interest-Only)</v>
      </c>
      <c r="D13" s="25" t="n">
        <f aca="false">J12</f>
        <v>42800</v>
      </c>
      <c r="E13" s="25" t="n">
        <f aca="false">D13*'Inputs &amp; Summary'!$B$14</f>
        <v>294.25</v>
      </c>
      <c r="F13" s="25" t="n">
        <f aca="false">IF(D13&lt;=0,0,IF(A13&lt;='Inputs &amp; Summary'!$B$7,E13,MIN(D13+E13,(-PMT('Inputs &amp; Summary'!$B$14,'Inputs &amp; Summary'!$B$8,'Inputs &amp; Summary'!$B$16)))))</f>
        <v>294.25</v>
      </c>
      <c r="G13" s="25" t="n">
        <f aca="false">IF(D13&lt;=0,0,'Inputs &amp; Summary'!$B$9)</f>
        <v>200</v>
      </c>
      <c r="H13" s="25" t="n">
        <f aca="false">MIN(D13+E13,F13+G13)</f>
        <v>494.25</v>
      </c>
      <c r="I13" s="25" t="n">
        <f aca="false">H13-E13</f>
        <v>200</v>
      </c>
      <c r="J13" s="25" t="n">
        <f aca="false">MAX(0,D13+E13-H13)</f>
        <v>42600</v>
      </c>
    </row>
    <row r="14" customFormat="false" ht="15" hidden="false" customHeight="true" outlineLevel="0" collapsed="false">
      <c r="A14" s="22" t="n">
        <v>13</v>
      </c>
      <c r="B14" s="23" t="n">
        <f aca="false">EDATE(B13,1)</f>
        <v>46600</v>
      </c>
      <c r="C14" s="24" t="str">
        <f aca="false">IF(D14&lt;=0,"Paid Off",IF(A14&lt;='Inputs &amp; Summary'!$B$7,"Draw (Interest-Only)","Repayment"))</f>
        <v>Draw (Interest-Only)</v>
      </c>
      <c r="D14" s="25" t="n">
        <f aca="false">J13</f>
        <v>42600</v>
      </c>
      <c r="E14" s="25" t="n">
        <f aca="false">D14*'Inputs &amp; Summary'!$B$14</f>
        <v>292.875</v>
      </c>
      <c r="F14" s="25" t="n">
        <f aca="false">IF(D14&lt;=0,0,IF(A14&lt;='Inputs &amp; Summary'!$B$7,E14,MIN(D14+E14,(-PMT('Inputs &amp; Summary'!$B$14,'Inputs &amp; Summary'!$B$8,'Inputs &amp; Summary'!$B$16)))))</f>
        <v>292.875</v>
      </c>
      <c r="G14" s="25" t="n">
        <f aca="false">IF(D14&lt;=0,0,'Inputs &amp; Summary'!$B$9)</f>
        <v>200</v>
      </c>
      <c r="H14" s="25" t="n">
        <f aca="false">MIN(D14+E14,F14+G14)</f>
        <v>492.875</v>
      </c>
      <c r="I14" s="25" t="n">
        <f aca="false">H14-E14</f>
        <v>200</v>
      </c>
      <c r="J14" s="25" t="n">
        <f aca="false">MAX(0,D14+E14-H14)</f>
        <v>42400</v>
      </c>
    </row>
    <row r="15" customFormat="false" ht="15" hidden="false" customHeight="true" outlineLevel="0" collapsed="false">
      <c r="A15" s="22" t="n">
        <v>14</v>
      </c>
      <c r="B15" s="23" t="n">
        <f aca="false">EDATE(B14,1)</f>
        <v>46631</v>
      </c>
      <c r="C15" s="24" t="str">
        <f aca="false">IF(D15&lt;=0,"Paid Off",IF(A15&lt;='Inputs &amp; Summary'!$B$7,"Draw (Interest-Only)","Repayment"))</f>
        <v>Draw (Interest-Only)</v>
      </c>
      <c r="D15" s="25" t="n">
        <f aca="false">J14</f>
        <v>42400</v>
      </c>
      <c r="E15" s="25" t="n">
        <f aca="false">D15*'Inputs &amp; Summary'!$B$14</f>
        <v>291.5</v>
      </c>
      <c r="F15" s="25" t="n">
        <f aca="false">IF(D15&lt;=0,0,IF(A15&lt;='Inputs &amp; Summary'!$B$7,E15,MIN(D15+E15,(-PMT('Inputs &amp; Summary'!$B$14,'Inputs &amp; Summary'!$B$8,'Inputs &amp; Summary'!$B$16)))))</f>
        <v>291.5</v>
      </c>
      <c r="G15" s="25" t="n">
        <f aca="false">IF(D15&lt;=0,0,'Inputs &amp; Summary'!$B$9)</f>
        <v>200</v>
      </c>
      <c r="H15" s="25" t="n">
        <f aca="false">MIN(D15+E15,F15+G15)</f>
        <v>491.5</v>
      </c>
      <c r="I15" s="25" t="n">
        <f aca="false">H15-E15</f>
        <v>200</v>
      </c>
      <c r="J15" s="25" t="n">
        <f aca="false">MAX(0,D15+E15-H15)</f>
        <v>42200</v>
      </c>
    </row>
    <row r="16" customFormat="false" ht="15" hidden="false" customHeight="true" outlineLevel="0" collapsed="false">
      <c r="A16" s="22" t="n">
        <v>15</v>
      </c>
      <c r="B16" s="23" t="n">
        <f aca="false">EDATE(B15,1)</f>
        <v>46661</v>
      </c>
      <c r="C16" s="24" t="str">
        <f aca="false">IF(D16&lt;=0,"Paid Off",IF(A16&lt;='Inputs &amp; Summary'!$B$7,"Draw (Interest-Only)","Repayment"))</f>
        <v>Draw (Interest-Only)</v>
      </c>
      <c r="D16" s="25" t="n">
        <f aca="false">J15</f>
        <v>42200</v>
      </c>
      <c r="E16" s="25" t="n">
        <f aca="false">D16*'Inputs &amp; Summary'!$B$14</f>
        <v>290.125</v>
      </c>
      <c r="F16" s="25" t="n">
        <f aca="false">IF(D16&lt;=0,0,IF(A16&lt;='Inputs &amp; Summary'!$B$7,E16,MIN(D16+E16,(-PMT('Inputs &amp; Summary'!$B$14,'Inputs &amp; Summary'!$B$8,'Inputs &amp; Summary'!$B$16)))))</f>
        <v>290.125</v>
      </c>
      <c r="G16" s="25" t="n">
        <f aca="false">IF(D16&lt;=0,0,'Inputs &amp; Summary'!$B$9)</f>
        <v>200</v>
      </c>
      <c r="H16" s="25" t="n">
        <f aca="false">MIN(D16+E16,F16+G16)</f>
        <v>490.125</v>
      </c>
      <c r="I16" s="25" t="n">
        <f aca="false">H16-E16</f>
        <v>200</v>
      </c>
      <c r="J16" s="25" t="n">
        <f aca="false">MAX(0,D16+E16-H16)</f>
        <v>42000</v>
      </c>
    </row>
    <row r="17" customFormat="false" ht="15" hidden="false" customHeight="true" outlineLevel="0" collapsed="false">
      <c r="A17" s="22" t="n">
        <v>16</v>
      </c>
      <c r="B17" s="23" t="n">
        <f aca="false">EDATE(B16,1)</f>
        <v>46692</v>
      </c>
      <c r="C17" s="24" t="str">
        <f aca="false">IF(D17&lt;=0,"Paid Off",IF(A17&lt;='Inputs &amp; Summary'!$B$7,"Draw (Interest-Only)","Repayment"))</f>
        <v>Draw (Interest-Only)</v>
      </c>
      <c r="D17" s="25" t="n">
        <f aca="false">J16</f>
        <v>42000</v>
      </c>
      <c r="E17" s="25" t="n">
        <f aca="false">D17*'Inputs &amp; Summary'!$B$14</f>
        <v>288.75</v>
      </c>
      <c r="F17" s="25" t="n">
        <f aca="false">IF(D17&lt;=0,0,IF(A17&lt;='Inputs &amp; Summary'!$B$7,E17,MIN(D17+E17,(-PMT('Inputs &amp; Summary'!$B$14,'Inputs &amp; Summary'!$B$8,'Inputs &amp; Summary'!$B$16)))))</f>
        <v>288.75</v>
      </c>
      <c r="G17" s="25" t="n">
        <f aca="false">IF(D17&lt;=0,0,'Inputs &amp; Summary'!$B$9)</f>
        <v>200</v>
      </c>
      <c r="H17" s="25" t="n">
        <f aca="false">MIN(D17+E17,F17+G17)</f>
        <v>488.75</v>
      </c>
      <c r="I17" s="25" t="n">
        <f aca="false">H17-E17</f>
        <v>200</v>
      </c>
      <c r="J17" s="25" t="n">
        <f aca="false">MAX(0,D17+E17-H17)</f>
        <v>41800</v>
      </c>
    </row>
    <row r="18" customFormat="false" ht="15" hidden="false" customHeight="true" outlineLevel="0" collapsed="false">
      <c r="A18" s="22" t="n">
        <v>17</v>
      </c>
      <c r="B18" s="23" t="n">
        <f aca="false">EDATE(B17,1)</f>
        <v>46722</v>
      </c>
      <c r="C18" s="24" t="str">
        <f aca="false">IF(D18&lt;=0,"Paid Off",IF(A18&lt;='Inputs &amp; Summary'!$B$7,"Draw (Interest-Only)","Repayment"))</f>
        <v>Draw (Interest-Only)</v>
      </c>
      <c r="D18" s="25" t="n">
        <f aca="false">J17</f>
        <v>41800</v>
      </c>
      <c r="E18" s="25" t="n">
        <f aca="false">D18*'Inputs &amp; Summary'!$B$14</f>
        <v>287.375</v>
      </c>
      <c r="F18" s="25" t="n">
        <f aca="false">IF(D18&lt;=0,0,IF(A18&lt;='Inputs &amp; Summary'!$B$7,E18,MIN(D18+E18,(-PMT('Inputs &amp; Summary'!$B$14,'Inputs &amp; Summary'!$B$8,'Inputs &amp; Summary'!$B$16)))))</f>
        <v>287.375</v>
      </c>
      <c r="G18" s="25" t="n">
        <f aca="false">IF(D18&lt;=0,0,'Inputs &amp; Summary'!$B$9)</f>
        <v>200</v>
      </c>
      <c r="H18" s="25" t="n">
        <f aca="false">MIN(D18+E18,F18+G18)</f>
        <v>487.375</v>
      </c>
      <c r="I18" s="25" t="n">
        <f aca="false">H18-E18</f>
        <v>200</v>
      </c>
      <c r="J18" s="25" t="n">
        <f aca="false">MAX(0,D18+E18-H18)</f>
        <v>41600</v>
      </c>
    </row>
    <row r="19" customFormat="false" ht="15" hidden="false" customHeight="true" outlineLevel="0" collapsed="false">
      <c r="A19" s="22" t="n">
        <v>18</v>
      </c>
      <c r="B19" s="23" t="n">
        <f aca="false">EDATE(B18,1)</f>
        <v>46753</v>
      </c>
      <c r="C19" s="24" t="str">
        <f aca="false">IF(D19&lt;=0,"Paid Off",IF(A19&lt;='Inputs &amp; Summary'!$B$7,"Draw (Interest-Only)","Repayment"))</f>
        <v>Draw (Interest-Only)</v>
      </c>
      <c r="D19" s="25" t="n">
        <f aca="false">J18</f>
        <v>41600</v>
      </c>
      <c r="E19" s="25" t="n">
        <f aca="false">D19*'Inputs &amp; Summary'!$B$14</f>
        <v>286</v>
      </c>
      <c r="F19" s="25" t="n">
        <f aca="false">IF(D19&lt;=0,0,IF(A19&lt;='Inputs &amp; Summary'!$B$7,E19,MIN(D19+E19,(-PMT('Inputs &amp; Summary'!$B$14,'Inputs &amp; Summary'!$B$8,'Inputs &amp; Summary'!$B$16)))))</f>
        <v>286</v>
      </c>
      <c r="G19" s="25" t="n">
        <f aca="false">IF(D19&lt;=0,0,'Inputs &amp; Summary'!$B$9)</f>
        <v>200</v>
      </c>
      <c r="H19" s="25" t="n">
        <f aca="false">MIN(D19+E19,F19+G19)</f>
        <v>486</v>
      </c>
      <c r="I19" s="25" t="n">
        <f aca="false">H19-E19</f>
        <v>200</v>
      </c>
      <c r="J19" s="25" t="n">
        <f aca="false">MAX(0,D19+E19-H19)</f>
        <v>41400</v>
      </c>
    </row>
    <row r="20" customFormat="false" ht="15" hidden="false" customHeight="true" outlineLevel="0" collapsed="false">
      <c r="A20" s="22" t="n">
        <v>19</v>
      </c>
      <c r="B20" s="23" t="n">
        <f aca="false">EDATE(B19,1)</f>
        <v>46784</v>
      </c>
      <c r="C20" s="24" t="str">
        <f aca="false">IF(D20&lt;=0,"Paid Off",IF(A20&lt;='Inputs &amp; Summary'!$B$7,"Draw (Interest-Only)","Repayment"))</f>
        <v>Draw (Interest-Only)</v>
      </c>
      <c r="D20" s="25" t="n">
        <f aca="false">J19</f>
        <v>41400</v>
      </c>
      <c r="E20" s="25" t="n">
        <f aca="false">D20*'Inputs &amp; Summary'!$B$14</f>
        <v>284.625</v>
      </c>
      <c r="F20" s="25" t="n">
        <f aca="false">IF(D20&lt;=0,0,IF(A20&lt;='Inputs &amp; Summary'!$B$7,E20,MIN(D20+E20,(-PMT('Inputs &amp; Summary'!$B$14,'Inputs &amp; Summary'!$B$8,'Inputs &amp; Summary'!$B$16)))))</f>
        <v>284.625</v>
      </c>
      <c r="G20" s="25" t="n">
        <f aca="false">IF(D20&lt;=0,0,'Inputs &amp; Summary'!$B$9)</f>
        <v>200</v>
      </c>
      <c r="H20" s="25" t="n">
        <f aca="false">MIN(D20+E20,F20+G20)</f>
        <v>484.625</v>
      </c>
      <c r="I20" s="25" t="n">
        <f aca="false">H20-E20</f>
        <v>200</v>
      </c>
      <c r="J20" s="25" t="n">
        <f aca="false">MAX(0,D20+E20-H20)</f>
        <v>41200</v>
      </c>
    </row>
    <row r="21" customFormat="false" ht="15" hidden="false" customHeight="true" outlineLevel="0" collapsed="false">
      <c r="A21" s="22" t="n">
        <v>20</v>
      </c>
      <c r="B21" s="23" t="n">
        <f aca="false">EDATE(B20,1)</f>
        <v>46813</v>
      </c>
      <c r="C21" s="24" t="str">
        <f aca="false">IF(D21&lt;=0,"Paid Off",IF(A21&lt;='Inputs &amp; Summary'!$B$7,"Draw (Interest-Only)","Repayment"))</f>
        <v>Draw (Interest-Only)</v>
      </c>
      <c r="D21" s="25" t="n">
        <f aca="false">J20</f>
        <v>41200</v>
      </c>
      <c r="E21" s="25" t="n">
        <f aca="false">D21*'Inputs &amp; Summary'!$B$14</f>
        <v>283.25</v>
      </c>
      <c r="F21" s="25" t="n">
        <f aca="false">IF(D21&lt;=0,0,IF(A21&lt;='Inputs &amp; Summary'!$B$7,E21,MIN(D21+E21,(-PMT('Inputs &amp; Summary'!$B$14,'Inputs &amp; Summary'!$B$8,'Inputs &amp; Summary'!$B$16)))))</f>
        <v>283.25</v>
      </c>
      <c r="G21" s="25" t="n">
        <f aca="false">IF(D21&lt;=0,0,'Inputs &amp; Summary'!$B$9)</f>
        <v>200</v>
      </c>
      <c r="H21" s="25" t="n">
        <f aca="false">MIN(D21+E21,F21+G21)</f>
        <v>483.25</v>
      </c>
      <c r="I21" s="25" t="n">
        <f aca="false">H21-E21</f>
        <v>200</v>
      </c>
      <c r="J21" s="25" t="n">
        <f aca="false">MAX(0,D21+E21-H21)</f>
        <v>41000</v>
      </c>
    </row>
    <row r="22" customFormat="false" ht="15" hidden="false" customHeight="true" outlineLevel="0" collapsed="false">
      <c r="A22" s="22" t="n">
        <v>21</v>
      </c>
      <c r="B22" s="23" t="n">
        <f aca="false">EDATE(B21,1)</f>
        <v>46844</v>
      </c>
      <c r="C22" s="24" t="str">
        <f aca="false">IF(D22&lt;=0,"Paid Off",IF(A22&lt;='Inputs &amp; Summary'!$B$7,"Draw (Interest-Only)","Repayment"))</f>
        <v>Draw (Interest-Only)</v>
      </c>
      <c r="D22" s="25" t="n">
        <f aca="false">J21</f>
        <v>41000</v>
      </c>
      <c r="E22" s="25" t="n">
        <f aca="false">D22*'Inputs &amp; Summary'!$B$14</f>
        <v>281.875</v>
      </c>
      <c r="F22" s="25" t="n">
        <f aca="false">IF(D22&lt;=0,0,IF(A22&lt;='Inputs &amp; Summary'!$B$7,E22,MIN(D22+E22,(-PMT('Inputs &amp; Summary'!$B$14,'Inputs &amp; Summary'!$B$8,'Inputs &amp; Summary'!$B$16)))))</f>
        <v>281.875</v>
      </c>
      <c r="G22" s="25" t="n">
        <f aca="false">IF(D22&lt;=0,0,'Inputs &amp; Summary'!$B$9)</f>
        <v>200</v>
      </c>
      <c r="H22" s="25" t="n">
        <f aca="false">MIN(D22+E22,F22+G22)</f>
        <v>481.875</v>
      </c>
      <c r="I22" s="25" t="n">
        <f aca="false">H22-E22</f>
        <v>200</v>
      </c>
      <c r="J22" s="25" t="n">
        <f aca="false">MAX(0,D22+E22-H22)</f>
        <v>40800</v>
      </c>
    </row>
    <row r="23" customFormat="false" ht="15" hidden="false" customHeight="true" outlineLevel="0" collapsed="false">
      <c r="A23" s="22" t="n">
        <v>22</v>
      </c>
      <c r="B23" s="23" t="n">
        <f aca="false">EDATE(B22,1)</f>
        <v>46874</v>
      </c>
      <c r="C23" s="24" t="str">
        <f aca="false">IF(D23&lt;=0,"Paid Off",IF(A23&lt;='Inputs &amp; Summary'!$B$7,"Draw (Interest-Only)","Repayment"))</f>
        <v>Draw (Interest-Only)</v>
      </c>
      <c r="D23" s="25" t="n">
        <f aca="false">J22</f>
        <v>40800</v>
      </c>
      <c r="E23" s="25" t="n">
        <f aca="false">D23*'Inputs &amp; Summary'!$B$14</f>
        <v>280.5</v>
      </c>
      <c r="F23" s="25" t="n">
        <f aca="false">IF(D23&lt;=0,0,IF(A23&lt;='Inputs &amp; Summary'!$B$7,E23,MIN(D23+E23,(-PMT('Inputs &amp; Summary'!$B$14,'Inputs &amp; Summary'!$B$8,'Inputs &amp; Summary'!$B$16)))))</f>
        <v>280.5</v>
      </c>
      <c r="G23" s="25" t="n">
        <f aca="false">IF(D23&lt;=0,0,'Inputs &amp; Summary'!$B$9)</f>
        <v>200</v>
      </c>
      <c r="H23" s="25" t="n">
        <f aca="false">MIN(D23+E23,F23+G23)</f>
        <v>480.5</v>
      </c>
      <c r="I23" s="25" t="n">
        <f aca="false">H23-E23</f>
        <v>200</v>
      </c>
      <c r="J23" s="25" t="n">
        <f aca="false">MAX(0,D23+E23-H23)</f>
        <v>40600</v>
      </c>
    </row>
    <row r="24" customFormat="false" ht="15" hidden="false" customHeight="true" outlineLevel="0" collapsed="false">
      <c r="A24" s="22" t="n">
        <v>23</v>
      </c>
      <c r="B24" s="23" t="n">
        <f aca="false">EDATE(B23,1)</f>
        <v>46905</v>
      </c>
      <c r="C24" s="24" t="str">
        <f aca="false">IF(D24&lt;=0,"Paid Off",IF(A24&lt;='Inputs &amp; Summary'!$B$7,"Draw (Interest-Only)","Repayment"))</f>
        <v>Draw (Interest-Only)</v>
      </c>
      <c r="D24" s="25" t="n">
        <f aca="false">J23</f>
        <v>40600</v>
      </c>
      <c r="E24" s="25" t="n">
        <f aca="false">D24*'Inputs &amp; Summary'!$B$14</f>
        <v>279.125</v>
      </c>
      <c r="F24" s="25" t="n">
        <f aca="false">IF(D24&lt;=0,0,IF(A24&lt;='Inputs &amp; Summary'!$B$7,E24,MIN(D24+E24,(-PMT('Inputs &amp; Summary'!$B$14,'Inputs &amp; Summary'!$B$8,'Inputs &amp; Summary'!$B$16)))))</f>
        <v>279.125</v>
      </c>
      <c r="G24" s="25" t="n">
        <f aca="false">IF(D24&lt;=0,0,'Inputs &amp; Summary'!$B$9)</f>
        <v>200</v>
      </c>
      <c r="H24" s="25" t="n">
        <f aca="false">MIN(D24+E24,F24+G24)</f>
        <v>479.125</v>
      </c>
      <c r="I24" s="25" t="n">
        <f aca="false">H24-E24</f>
        <v>200</v>
      </c>
      <c r="J24" s="25" t="n">
        <f aca="false">MAX(0,D24+E24-H24)</f>
        <v>40400</v>
      </c>
    </row>
    <row r="25" customFormat="false" ht="15" hidden="false" customHeight="true" outlineLevel="0" collapsed="false">
      <c r="A25" s="22" t="n">
        <v>24</v>
      </c>
      <c r="B25" s="23" t="n">
        <f aca="false">EDATE(B24,1)</f>
        <v>46935</v>
      </c>
      <c r="C25" s="24" t="str">
        <f aca="false">IF(D25&lt;=0,"Paid Off",IF(A25&lt;='Inputs &amp; Summary'!$B$7,"Draw (Interest-Only)","Repayment"))</f>
        <v>Draw (Interest-Only)</v>
      </c>
      <c r="D25" s="25" t="n">
        <f aca="false">J24</f>
        <v>40400</v>
      </c>
      <c r="E25" s="25" t="n">
        <f aca="false">D25*'Inputs &amp; Summary'!$B$14</f>
        <v>277.75</v>
      </c>
      <c r="F25" s="25" t="n">
        <f aca="false">IF(D25&lt;=0,0,IF(A25&lt;='Inputs &amp; Summary'!$B$7,E25,MIN(D25+E25,(-PMT('Inputs &amp; Summary'!$B$14,'Inputs &amp; Summary'!$B$8,'Inputs &amp; Summary'!$B$16)))))</f>
        <v>277.75</v>
      </c>
      <c r="G25" s="25" t="n">
        <f aca="false">IF(D25&lt;=0,0,'Inputs &amp; Summary'!$B$9)</f>
        <v>200</v>
      </c>
      <c r="H25" s="25" t="n">
        <f aca="false">MIN(D25+E25,F25+G25)</f>
        <v>477.75</v>
      </c>
      <c r="I25" s="25" t="n">
        <f aca="false">H25-E25</f>
        <v>200</v>
      </c>
      <c r="J25" s="25" t="n">
        <f aca="false">MAX(0,D25+E25-H25)</f>
        <v>40200</v>
      </c>
    </row>
    <row r="26" customFormat="false" ht="15" hidden="false" customHeight="true" outlineLevel="0" collapsed="false">
      <c r="A26" s="22" t="n">
        <v>25</v>
      </c>
      <c r="B26" s="23" t="n">
        <f aca="false">EDATE(B25,1)</f>
        <v>46966</v>
      </c>
      <c r="C26" s="24" t="str">
        <f aca="false">IF(D26&lt;=0,"Paid Off",IF(A26&lt;='Inputs &amp; Summary'!$B$7,"Draw (Interest-Only)","Repayment"))</f>
        <v>Draw (Interest-Only)</v>
      </c>
      <c r="D26" s="25" t="n">
        <f aca="false">J25</f>
        <v>40200</v>
      </c>
      <c r="E26" s="25" t="n">
        <f aca="false">D26*'Inputs &amp; Summary'!$B$14</f>
        <v>276.375</v>
      </c>
      <c r="F26" s="25" t="n">
        <f aca="false">IF(D26&lt;=0,0,IF(A26&lt;='Inputs &amp; Summary'!$B$7,E26,MIN(D26+E26,(-PMT('Inputs &amp; Summary'!$B$14,'Inputs &amp; Summary'!$B$8,'Inputs &amp; Summary'!$B$16)))))</f>
        <v>276.375</v>
      </c>
      <c r="G26" s="25" t="n">
        <f aca="false">IF(D26&lt;=0,0,'Inputs &amp; Summary'!$B$9)</f>
        <v>200</v>
      </c>
      <c r="H26" s="25" t="n">
        <f aca="false">MIN(D26+E26,F26+G26)</f>
        <v>476.375</v>
      </c>
      <c r="I26" s="25" t="n">
        <f aca="false">H26-E26</f>
        <v>200</v>
      </c>
      <c r="J26" s="25" t="n">
        <f aca="false">MAX(0,D26+E26-H26)</f>
        <v>40000</v>
      </c>
    </row>
    <row r="27" customFormat="false" ht="15" hidden="false" customHeight="true" outlineLevel="0" collapsed="false">
      <c r="A27" s="22" t="n">
        <v>26</v>
      </c>
      <c r="B27" s="23" t="n">
        <f aca="false">EDATE(B26,1)</f>
        <v>46997</v>
      </c>
      <c r="C27" s="24" t="str">
        <f aca="false">IF(D27&lt;=0,"Paid Off",IF(A27&lt;='Inputs &amp; Summary'!$B$7,"Draw (Interest-Only)","Repayment"))</f>
        <v>Draw (Interest-Only)</v>
      </c>
      <c r="D27" s="25" t="n">
        <f aca="false">J26</f>
        <v>40000</v>
      </c>
      <c r="E27" s="25" t="n">
        <f aca="false">D27*'Inputs &amp; Summary'!$B$14</f>
        <v>275</v>
      </c>
      <c r="F27" s="25" t="n">
        <f aca="false">IF(D27&lt;=0,0,IF(A27&lt;='Inputs &amp; Summary'!$B$7,E27,MIN(D27+E27,(-PMT('Inputs &amp; Summary'!$B$14,'Inputs &amp; Summary'!$B$8,'Inputs &amp; Summary'!$B$16)))))</f>
        <v>275</v>
      </c>
      <c r="G27" s="25" t="n">
        <f aca="false">IF(D27&lt;=0,0,'Inputs &amp; Summary'!$B$9)</f>
        <v>200</v>
      </c>
      <c r="H27" s="25" t="n">
        <f aca="false">MIN(D27+E27,F27+G27)</f>
        <v>475</v>
      </c>
      <c r="I27" s="25" t="n">
        <f aca="false">H27-E27</f>
        <v>200</v>
      </c>
      <c r="J27" s="25" t="n">
        <f aca="false">MAX(0,D27+E27-H27)</f>
        <v>39800</v>
      </c>
    </row>
    <row r="28" customFormat="false" ht="15" hidden="false" customHeight="true" outlineLevel="0" collapsed="false">
      <c r="A28" s="22" t="n">
        <v>27</v>
      </c>
      <c r="B28" s="23" t="n">
        <f aca="false">EDATE(B27,1)</f>
        <v>47027</v>
      </c>
      <c r="C28" s="24" t="str">
        <f aca="false">IF(D28&lt;=0,"Paid Off",IF(A28&lt;='Inputs &amp; Summary'!$B$7,"Draw (Interest-Only)","Repayment"))</f>
        <v>Draw (Interest-Only)</v>
      </c>
      <c r="D28" s="25" t="n">
        <f aca="false">J27</f>
        <v>39800</v>
      </c>
      <c r="E28" s="25" t="n">
        <f aca="false">D28*'Inputs &amp; Summary'!$B$14</f>
        <v>273.625</v>
      </c>
      <c r="F28" s="25" t="n">
        <f aca="false">IF(D28&lt;=0,0,IF(A28&lt;='Inputs &amp; Summary'!$B$7,E28,MIN(D28+E28,(-PMT('Inputs &amp; Summary'!$B$14,'Inputs &amp; Summary'!$B$8,'Inputs &amp; Summary'!$B$16)))))</f>
        <v>273.625</v>
      </c>
      <c r="G28" s="25" t="n">
        <f aca="false">IF(D28&lt;=0,0,'Inputs &amp; Summary'!$B$9)</f>
        <v>200</v>
      </c>
      <c r="H28" s="25" t="n">
        <f aca="false">MIN(D28+E28,F28+G28)</f>
        <v>473.625</v>
      </c>
      <c r="I28" s="25" t="n">
        <f aca="false">H28-E28</f>
        <v>200</v>
      </c>
      <c r="J28" s="25" t="n">
        <f aca="false">MAX(0,D28+E28-H28)</f>
        <v>39600</v>
      </c>
    </row>
    <row r="29" customFormat="false" ht="15" hidden="false" customHeight="true" outlineLevel="0" collapsed="false">
      <c r="A29" s="22" t="n">
        <v>28</v>
      </c>
      <c r="B29" s="23" t="n">
        <f aca="false">EDATE(B28,1)</f>
        <v>47058</v>
      </c>
      <c r="C29" s="24" t="str">
        <f aca="false">IF(D29&lt;=0,"Paid Off",IF(A29&lt;='Inputs &amp; Summary'!$B$7,"Draw (Interest-Only)","Repayment"))</f>
        <v>Draw (Interest-Only)</v>
      </c>
      <c r="D29" s="25" t="n">
        <f aca="false">J28</f>
        <v>39600</v>
      </c>
      <c r="E29" s="25" t="n">
        <f aca="false">D29*'Inputs &amp; Summary'!$B$14</f>
        <v>272.25</v>
      </c>
      <c r="F29" s="25" t="n">
        <f aca="false">IF(D29&lt;=0,0,IF(A29&lt;='Inputs &amp; Summary'!$B$7,E29,MIN(D29+E29,(-PMT('Inputs &amp; Summary'!$B$14,'Inputs &amp; Summary'!$B$8,'Inputs &amp; Summary'!$B$16)))))</f>
        <v>272.25</v>
      </c>
      <c r="G29" s="25" t="n">
        <f aca="false">IF(D29&lt;=0,0,'Inputs &amp; Summary'!$B$9)</f>
        <v>200</v>
      </c>
      <c r="H29" s="25" t="n">
        <f aca="false">MIN(D29+E29,F29+G29)</f>
        <v>472.25</v>
      </c>
      <c r="I29" s="25" t="n">
        <f aca="false">H29-E29</f>
        <v>200</v>
      </c>
      <c r="J29" s="25" t="n">
        <f aca="false">MAX(0,D29+E29-H29)</f>
        <v>39400</v>
      </c>
    </row>
    <row r="30" customFormat="false" ht="15" hidden="false" customHeight="true" outlineLevel="0" collapsed="false">
      <c r="A30" s="22" t="n">
        <v>29</v>
      </c>
      <c r="B30" s="23" t="n">
        <f aca="false">EDATE(B29,1)</f>
        <v>47088</v>
      </c>
      <c r="C30" s="24" t="str">
        <f aca="false">IF(D30&lt;=0,"Paid Off",IF(A30&lt;='Inputs &amp; Summary'!$B$7,"Draw (Interest-Only)","Repayment"))</f>
        <v>Draw (Interest-Only)</v>
      </c>
      <c r="D30" s="25" t="n">
        <f aca="false">J29</f>
        <v>39400</v>
      </c>
      <c r="E30" s="25" t="n">
        <f aca="false">D30*'Inputs &amp; Summary'!$B$14</f>
        <v>270.875</v>
      </c>
      <c r="F30" s="25" t="n">
        <f aca="false">IF(D30&lt;=0,0,IF(A30&lt;='Inputs &amp; Summary'!$B$7,E30,MIN(D30+E30,(-PMT('Inputs &amp; Summary'!$B$14,'Inputs &amp; Summary'!$B$8,'Inputs &amp; Summary'!$B$16)))))</f>
        <v>270.875</v>
      </c>
      <c r="G30" s="25" t="n">
        <f aca="false">IF(D30&lt;=0,0,'Inputs &amp; Summary'!$B$9)</f>
        <v>200</v>
      </c>
      <c r="H30" s="25" t="n">
        <f aca="false">MIN(D30+E30,F30+G30)</f>
        <v>470.875</v>
      </c>
      <c r="I30" s="25" t="n">
        <f aca="false">H30-E30</f>
        <v>200</v>
      </c>
      <c r="J30" s="25" t="n">
        <f aca="false">MAX(0,D30+E30-H30)</f>
        <v>39200</v>
      </c>
    </row>
    <row r="31" customFormat="false" ht="15" hidden="false" customHeight="true" outlineLevel="0" collapsed="false">
      <c r="A31" s="22" t="n">
        <v>30</v>
      </c>
      <c r="B31" s="23" t="n">
        <f aca="false">EDATE(B30,1)</f>
        <v>47119</v>
      </c>
      <c r="C31" s="24" t="str">
        <f aca="false">IF(D31&lt;=0,"Paid Off",IF(A31&lt;='Inputs &amp; Summary'!$B$7,"Draw (Interest-Only)","Repayment"))</f>
        <v>Draw (Interest-Only)</v>
      </c>
      <c r="D31" s="25" t="n">
        <f aca="false">J30</f>
        <v>39200</v>
      </c>
      <c r="E31" s="25" t="n">
        <f aca="false">D31*'Inputs &amp; Summary'!$B$14</f>
        <v>269.5</v>
      </c>
      <c r="F31" s="25" t="n">
        <f aca="false">IF(D31&lt;=0,0,IF(A31&lt;='Inputs &amp; Summary'!$B$7,E31,MIN(D31+E31,(-PMT('Inputs &amp; Summary'!$B$14,'Inputs &amp; Summary'!$B$8,'Inputs &amp; Summary'!$B$16)))))</f>
        <v>269.5</v>
      </c>
      <c r="G31" s="25" t="n">
        <f aca="false">IF(D31&lt;=0,0,'Inputs &amp; Summary'!$B$9)</f>
        <v>200</v>
      </c>
      <c r="H31" s="25" t="n">
        <f aca="false">MIN(D31+E31,F31+G31)</f>
        <v>469.5</v>
      </c>
      <c r="I31" s="25" t="n">
        <f aca="false">H31-E31</f>
        <v>200</v>
      </c>
      <c r="J31" s="25" t="n">
        <f aca="false">MAX(0,D31+E31-H31)</f>
        <v>39000</v>
      </c>
    </row>
    <row r="32" customFormat="false" ht="15" hidden="false" customHeight="true" outlineLevel="0" collapsed="false">
      <c r="A32" s="22" t="n">
        <v>31</v>
      </c>
      <c r="B32" s="23" t="n">
        <f aca="false">EDATE(B31,1)</f>
        <v>47150</v>
      </c>
      <c r="C32" s="24" t="str">
        <f aca="false">IF(D32&lt;=0,"Paid Off",IF(A32&lt;='Inputs &amp; Summary'!$B$7,"Draw (Interest-Only)","Repayment"))</f>
        <v>Draw (Interest-Only)</v>
      </c>
      <c r="D32" s="25" t="n">
        <f aca="false">J31</f>
        <v>39000</v>
      </c>
      <c r="E32" s="25" t="n">
        <f aca="false">D32*'Inputs &amp; Summary'!$B$14</f>
        <v>268.125</v>
      </c>
      <c r="F32" s="25" t="n">
        <f aca="false">IF(D32&lt;=0,0,IF(A32&lt;='Inputs &amp; Summary'!$B$7,E32,MIN(D32+E32,(-PMT('Inputs &amp; Summary'!$B$14,'Inputs &amp; Summary'!$B$8,'Inputs &amp; Summary'!$B$16)))))</f>
        <v>268.125</v>
      </c>
      <c r="G32" s="25" t="n">
        <f aca="false">IF(D32&lt;=0,0,'Inputs &amp; Summary'!$B$9)</f>
        <v>200</v>
      </c>
      <c r="H32" s="25" t="n">
        <f aca="false">MIN(D32+E32,F32+G32)</f>
        <v>468.125</v>
      </c>
      <c r="I32" s="25" t="n">
        <f aca="false">H32-E32</f>
        <v>200</v>
      </c>
      <c r="J32" s="25" t="n">
        <f aca="false">MAX(0,D32+E32-H32)</f>
        <v>38800</v>
      </c>
    </row>
    <row r="33" customFormat="false" ht="15" hidden="false" customHeight="true" outlineLevel="0" collapsed="false">
      <c r="A33" s="22" t="n">
        <v>32</v>
      </c>
      <c r="B33" s="23" t="n">
        <f aca="false">EDATE(B32,1)</f>
        <v>47178</v>
      </c>
      <c r="C33" s="24" t="str">
        <f aca="false">IF(D33&lt;=0,"Paid Off",IF(A33&lt;='Inputs &amp; Summary'!$B$7,"Draw (Interest-Only)","Repayment"))</f>
        <v>Draw (Interest-Only)</v>
      </c>
      <c r="D33" s="25" t="n">
        <f aca="false">J32</f>
        <v>38800</v>
      </c>
      <c r="E33" s="25" t="n">
        <f aca="false">D33*'Inputs &amp; Summary'!$B$14</f>
        <v>266.75</v>
      </c>
      <c r="F33" s="25" t="n">
        <f aca="false">IF(D33&lt;=0,0,IF(A33&lt;='Inputs &amp; Summary'!$B$7,E33,MIN(D33+E33,(-PMT('Inputs &amp; Summary'!$B$14,'Inputs &amp; Summary'!$B$8,'Inputs &amp; Summary'!$B$16)))))</f>
        <v>266.75</v>
      </c>
      <c r="G33" s="25" t="n">
        <f aca="false">IF(D33&lt;=0,0,'Inputs &amp; Summary'!$B$9)</f>
        <v>200</v>
      </c>
      <c r="H33" s="25" t="n">
        <f aca="false">MIN(D33+E33,F33+G33)</f>
        <v>466.75</v>
      </c>
      <c r="I33" s="25" t="n">
        <f aca="false">H33-E33</f>
        <v>200</v>
      </c>
      <c r="J33" s="25" t="n">
        <f aca="false">MAX(0,D33+E33-H33)</f>
        <v>38600</v>
      </c>
    </row>
    <row r="34" customFormat="false" ht="15" hidden="false" customHeight="true" outlineLevel="0" collapsed="false">
      <c r="A34" s="22" t="n">
        <v>33</v>
      </c>
      <c r="B34" s="23" t="n">
        <f aca="false">EDATE(B33,1)</f>
        <v>47209</v>
      </c>
      <c r="C34" s="24" t="str">
        <f aca="false">IF(D34&lt;=0,"Paid Off",IF(A34&lt;='Inputs &amp; Summary'!$B$7,"Draw (Interest-Only)","Repayment"))</f>
        <v>Draw (Interest-Only)</v>
      </c>
      <c r="D34" s="25" t="n">
        <f aca="false">J33</f>
        <v>38600</v>
      </c>
      <c r="E34" s="25" t="n">
        <f aca="false">D34*'Inputs &amp; Summary'!$B$14</f>
        <v>265.375</v>
      </c>
      <c r="F34" s="25" t="n">
        <f aca="false">IF(D34&lt;=0,0,IF(A34&lt;='Inputs &amp; Summary'!$B$7,E34,MIN(D34+E34,(-PMT('Inputs &amp; Summary'!$B$14,'Inputs &amp; Summary'!$B$8,'Inputs &amp; Summary'!$B$16)))))</f>
        <v>265.375</v>
      </c>
      <c r="G34" s="25" t="n">
        <f aca="false">IF(D34&lt;=0,0,'Inputs &amp; Summary'!$B$9)</f>
        <v>200</v>
      </c>
      <c r="H34" s="25" t="n">
        <f aca="false">MIN(D34+E34,F34+G34)</f>
        <v>465.375</v>
      </c>
      <c r="I34" s="25" t="n">
        <f aca="false">H34-E34</f>
        <v>200</v>
      </c>
      <c r="J34" s="25" t="n">
        <f aca="false">MAX(0,D34+E34-H34)</f>
        <v>38400</v>
      </c>
    </row>
    <row r="35" customFormat="false" ht="15" hidden="false" customHeight="true" outlineLevel="0" collapsed="false">
      <c r="A35" s="22" t="n">
        <v>34</v>
      </c>
      <c r="B35" s="23" t="n">
        <f aca="false">EDATE(B34,1)</f>
        <v>47239</v>
      </c>
      <c r="C35" s="24" t="str">
        <f aca="false">IF(D35&lt;=0,"Paid Off",IF(A35&lt;='Inputs &amp; Summary'!$B$7,"Draw (Interest-Only)","Repayment"))</f>
        <v>Draw (Interest-Only)</v>
      </c>
      <c r="D35" s="25" t="n">
        <f aca="false">J34</f>
        <v>38400</v>
      </c>
      <c r="E35" s="25" t="n">
        <f aca="false">D35*'Inputs &amp; Summary'!$B$14</f>
        <v>264</v>
      </c>
      <c r="F35" s="25" t="n">
        <f aca="false">IF(D35&lt;=0,0,IF(A35&lt;='Inputs &amp; Summary'!$B$7,E35,MIN(D35+E35,(-PMT('Inputs &amp; Summary'!$B$14,'Inputs &amp; Summary'!$B$8,'Inputs &amp; Summary'!$B$16)))))</f>
        <v>264</v>
      </c>
      <c r="G35" s="25" t="n">
        <f aca="false">IF(D35&lt;=0,0,'Inputs &amp; Summary'!$B$9)</f>
        <v>200</v>
      </c>
      <c r="H35" s="25" t="n">
        <f aca="false">MIN(D35+E35,F35+G35)</f>
        <v>464</v>
      </c>
      <c r="I35" s="25" t="n">
        <f aca="false">H35-E35</f>
        <v>200</v>
      </c>
      <c r="J35" s="25" t="n">
        <f aca="false">MAX(0,D35+E35-H35)</f>
        <v>38200</v>
      </c>
    </row>
    <row r="36" customFormat="false" ht="15" hidden="false" customHeight="true" outlineLevel="0" collapsed="false">
      <c r="A36" s="22" t="n">
        <v>35</v>
      </c>
      <c r="B36" s="23" t="n">
        <f aca="false">EDATE(B35,1)</f>
        <v>47270</v>
      </c>
      <c r="C36" s="24" t="str">
        <f aca="false">IF(D36&lt;=0,"Paid Off",IF(A36&lt;='Inputs &amp; Summary'!$B$7,"Draw (Interest-Only)","Repayment"))</f>
        <v>Draw (Interest-Only)</v>
      </c>
      <c r="D36" s="25" t="n">
        <f aca="false">J35</f>
        <v>38200</v>
      </c>
      <c r="E36" s="25" t="n">
        <f aca="false">D36*'Inputs &amp; Summary'!$B$14</f>
        <v>262.625</v>
      </c>
      <c r="F36" s="25" t="n">
        <f aca="false">IF(D36&lt;=0,0,IF(A36&lt;='Inputs &amp; Summary'!$B$7,E36,MIN(D36+E36,(-PMT('Inputs &amp; Summary'!$B$14,'Inputs &amp; Summary'!$B$8,'Inputs &amp; Summary'!$B$16)))))</f>
        <v>262.625</v>
      </c>
      <c r="G36" s="25" t="n">
        <f aca="false">IF(D36&lt;=0,0,'Inputs &amp; Summary'!$B$9)</f>
        <v>200</v>
      </c>
      <c r="H36" s="25" t="n">
        <f aca="false">MIN(D36+E36,F36+G36)</f>
        <v>462.625</v>
      </c>
      <c r="I36" s="25" t="n">
        <f aca="false">H36-E36</f>
        <v>200</v>
      </c>
      <c r="J36" s="25" t="n">
        <f aca="false">MAX(0,D36+E36-H36)</f>
        <v>38000</v>
      </c>
    </row>
    <row r="37" customFormat="false" ht="15" hidden="false" customHeight="true" outlineLevel="0" collapsed="false">
      <c r="A37" s="22" t="n">
        <v>36</v>
      </c>
      <c r="B37" s="23" t="n">
        <f aca="false">EDATE(B36,1)</f>
        <v>47300</v>
      </c>
      <c r="C37" s="24" t="str">
        <f aca="false">IF(D37&lt;=0,"Paid Off",IF(A37&lt;='Inputs &amp; Summary'!$B$7,"Draw (Interest-Only)","Repayment"))</f>
        <v>Draw (Interest-Only)</v>
      </c>
      <c r="D37" s="25" t="n">
        <f aca="false">J36</f>
        <v>38000</v>
      </c>
      <c r="E37" s="25" t="n">
        <f aca="false">D37*'Inputs &amp; Summary'!$B$14</f>
        <v>261.25</v>
      </c>
      <c r="F37" s="25" t="n">
        <f aca="false">IF(D37&lt;=0,0,IF(A37&lt;='Inputs &amp; Summary'!$B$7,E37,MIN(D37+E37,(-PMT('Inputs &amp; Summary'!$B$14,'Inputs &amp; Summary'!$B$8,'Inputs &amp; Summary'!$B$16)))))</f>
        <v>261.25</v>
      </c>
      <c r="G37" s="25" t="n">
        <f aca="false">IF(D37&lt;=0,0,'Inputs &amp; Summary'!$B$9)</f>
        <v>200</v>
      </c>
      <c r="H37" s="25" t="n">
        <f aca="false">MIN(D37+E37,F37+G37)</f>
        <v>461.25</v>
      </c>
      <c r="I37" s="25" t="n">
        <f aca="false">H37-E37</f>
        <v>200</v>
      </c>
      <c r="J37" s="25" t="n">
        <f aca="false">MAX(0,D37+E37-H37)</f>
        <v>37800</v>
      </c>
    </row>
    <row r="38" customFormat="false" ht="15" hidden="false" customHeight="true" outlineLevel="0" collapsed="false">
      <c r="A38" s="22" t="n">
        <v>37</v>
      </c>
      <c r="B38" s="23" t="n">
        <f aca="false">EDATE(B37,1)</f>
        <v>47331</v>
      </c>
      <c r="C38" s="24" t="str">
        <f aca="false">IF(D38&lt;=0,"Paid Off",IF(A38&lt;='Inputs &amp; Summary'!$B$7,"Draw (Interest-Only)","Repayment"))</f>
        <v>Draw (Interest-Only)</v>
      </c>
      <c r="D38" s="25" t="n">
        <f aca="false">J37</f>
        <v>37800</v>
      </c>
      <c r="E38" s="25" t="n">
        <f aca="false">D38*'Inputs &amp; Summary'!$B$14</f>
        <v>259.875</v>
      </c>
      <c r="F38" s="25" t="n">
        <f aca="false">IF(D38&lt;=0,0,IF(A38&lt;='Inputs &amp; Summary'!$B$7,E38,MIN(D38+E38,(-PMT('Inputs &amp; Summary'!$B$14,'Inputs &amp; Summary'!$B$8,'Inputs &amp; Summary'!$B$16)))))</f>
        <v>259.875</v>
      </c>
      <c r="G38" s="25" t="n">
        <f aca="false">IF(D38&lt;=0,0,'Inputs &amp; Summary'!$B$9)</f>
        <v>200</v>
      </c>
      <c r="H38" s="25" t="n">
        <f aca="false">MIN(D38+E38,F38+G38)</f>
        <v>459.875</v>
      </c>
      <c r="I38" s="25" t="n">
        <f aca="false">H38-E38</f>
        <v>200</v>
      </c>
      <c r="J38" s="25" t="n">
        <f aca="false">MAX(0,D38+E38-H38)</f>
        <v>37600</v>
      </c>
    </row>
    <row r="39" customFormat="false" ht="15" hidden="false" customHeight="true" outlineLevel="0" collapsed="false">
      <c r="A39" s="22" t="n">
        <v>38</v>
      </c>
      <c r="B39" s="23" t="n">
        <f aca="false">EDATE(B38,1)</f>
        <v>47362</v>
      </c>
      <c r="C39" s="24" t="str">
        <f aca="false">IF(D39&lt;=0,"Paid Off",IF(A39&lt;='Inputs &amp; Summary'!$B$7,"Draw (Interest-Only)","Repayment"))</f>
        <v>Draw (Interest-Only)</v>
      </c>
      <c r="D39" s="25" t="n">
        <f aca="false">J38</f>
        <v>37600</v>
      </c>
      <c r="E39" s="25" t="n">
        <f aca="false">D39*'Inputs &amp; Summary'!$B$14</f>
        <v>258.5</v>
      </c>
      <c r="F39" s="25" t="n">
        <f aca="false">IF(D39&lt;=0,0,IF(A39&lt;='Inputs &amp; Summary'!$B$7,E39,MIN(D39+E39,(-PMT('Inputs &amp; Summary'!$B$14,'Inputs &amp; Summary'!$B$8,'Inputs &amp; Summary'!$B$16)))))</f>
        <v>258.5</v>
      </c>
      <c r="G39" s="25" t="n">
        <f aca="false">IF(D39&lt;=0,0,'Inputs &amp; Summary'!$B$9)</f>
        <v>200</v>
      </c>
      <c r="H39" s="25" t="n">
        <f aca="false">MIN(D39+E39,F39+G39)</f>
        <v>458.5</v>
      </c>
      <c r="I39" s="25" t="n">
        <f aca="false">H39-E39</f>
        <v>200</v>
      </c>
      <c r="J39" s="25" t="n">
        <f aca="false">MAX(0,D39+E39-H39)</f>
        <v>37400</v>
      </c>
    </row>
    <row r="40" customFormat="false" ht="15" hidden="false" customHeight="true" outlineLevel="0" collapsed="false">
      <c r="A40" s="22" t="n">
        <v>39</v>
      </c>
      <c r="B40" s="23" t="n">
        <f aca="false">EDATE(B39,1)</f>
        <v>47392</v>
      </c>
      <c r="C40" s="24" t="str">
        <f aca="false">IF(D40&lt;=0,"Paid Off",IF(A40&lt;='Inputs &amp; Summary'!$B$7,"Draw (Interest-Only)","Repayment"))</f>
        <v>Draw (Interest-Only)</v>
      </c>
      <c r="D40" s="25" t="n">
        <f aca="false">J39</f>
        <v>37400</v>
      </c>
      <c r="E40" s="25" t="n">
        <f aca="false">D40*'Inputs &amp; Summary'!$B$14</f>
        <v>257.125</v>
      </c>
      <c r="F40" s="25" t="n">
        <f aca="false">IF(D40&lt;=0,0,IF(A40&lt;='Inputs &amp; Summary'!$B$7,E40,MIN(D40+E40,(-PMT('Inputs &amp; Summary'!$B$14,'Inputs &amp; Summary'!$B$8,'Inputs &amp; Summary'!$B$16)))))</f>
        <v>257.125</v>
      </c>
      <c r="G40" s="25" t="n">
        <f aca="false">IF(D40&lt;=0,0,'Inputs &amp; Summary'!$B$9)</f>
        <v>200</v>
      </c>
      <c r="H40" s="25" t="n">
        <f aca="false">MIN(D40+E40,F40+G40)</f>
        <v>457.125</v>
      </c>
      <c r="I40" s="25" t="n">
        <f aca="false">H40-E40</f>
        <v>200</v>
      </c>
      <c r="J40" s="25" t="n">
        <f aca="false">MAX(0,D40+E40-H40)</f>
        <v>37200</v>
      </c>
    </row>
    <row r="41" customFormat="false" ht="15" hidden="false" customHeight="true" outlineLevel="0" collapsed="false">
      <c r="A41" s="22" t="n">
        <v>40</v>
      </c>
      <c r="B41" s="23" t="n">
        <f aca="false">EDATE(B40,1)</f>
        <v>47423</v>
      </c>
      <c r="C41" s="24" t="str">
        <f aca="false">IF(D41&lt;=0,"Paid Off",IF(A41&lt;='Inputs &amp; Summary'!$B$7,"Draw (Interest-Only)","Repayment"))</f>
        <v>Draw (Interest-Only)</v>
      </c>
      <c r="D41" s="25" t="n">
        <f aca="false">J40</f>
        <v>37200</v>
      </c>
      <c r="E41" s="25" t="n">
        <f aca="false">D41*'Inputs &amp; Summary'!$B$14</f>
        <v>255.75</v>
      </c>
      <c r="F41" s="25" t="n">
        <f aca="false">IF(D41&lt;=0,0,IF(A41&lt;='Inputs &amp; Summary'!$B$7,E41,MIN(D41+E41,(-PMT('Inputs &amp; Summary'!$B$14,'Inputs &amp; Summary'!$B$8,'Inputs &amp; Summary'!$B$16)))))</f>
        <v>255.75</v>
      </c>
      <c r="G41" s="25" t="n">
        <f aca="false">IF(D41&lt;=0,0,'Inputs &amp; Summary'!$B$9)</f>
        <v>200</v>
      </c>
      <c r="H41" s="25" t="n">
        <f aca="false">MIN(D41+E41,F41+G41)</f>
        <v>455.75</v>
      </c>
      <c r="I41" s="25" t="n">
        <f aca="false">H41-E41</f>
        <v>200</v>
      </c>
      <c r="J41" s="25" t="n">
        <f aca="false">MAX(0,D41+E41-H41)</f>
        <v>37000</v>
      </c>
    </row>
    <row r="42" customFormat="false" ht="15" hidden="false" customHeight="true" outlineLevel="0" collapsed="false">
      <c r="A42" s="22" t="n">
        <v>41</v>
      </c>
      <c r="B42" s="23" t="n">
        <f aca="false">EDATE(B41,1)</f>
        <v>47453</v>
      </c>
      <c r="C42" s="24" t="str">
        <f aca="false">IF(D42&lt;=0,"Paid Off",IF(A42&lt;='Inputs &amp; Summary'!$B$7,"Draw (Interest-Only)","Repayment"))</f>
        <v>Draw (Interest-Only)</v>
      </c>
      <c r="D42" s="25" t="n">
        <f aca="false">J41</f>
        <v>37000</v>
      </c>
      <c r="E42" s="25" t="n">
        <f aca="false">D42*'Inputs &amp; Summary'!$B$14</f>
        <v>254.375</v>
      </c>
      <c r="F42" s="25" t="n">
        <f aca="false">IF(D42&lt;=0,0,IF(A42&lt;='Inputs &amp; Summary'!$B$7,E42,MIN(D42+E42,(-PMT('Inputs &amp; Summary'!$B$14,'Inputs &amp; Summary'!$B$8,'Inputs &amp; Summary'!$B$16)))))</f>
        <v>254.375</v>
      </c>
      <c r="G42" s="25" t="n">
        <f aca="false">IF(D42&lt;=0,0,'Inputs &amp; Summary'!$B$9)</f>
        <v>200</v>
      </c>
      <c r="H42" s="25" t="n">
        <f aca="false">MIN(D42+E42,F42+G42)</f>
        <v>454.375</v>
      </c>
      <c r="I42" s="25" t="n">
        <f aca="false">H42-E42</f>
        <v>200</v>
      </c>
      <c r="J42" s="25" t="n">
        <f aca="false">MAX(0,D42+E42-H42)</f>
        <v>36800</v>
      </c>
    </row>
    <row r="43" customFormat="false" ht="15" hidden="false" customHeight="true" outlineLevel="0" collapsed="false">
      <c r="A43" s="22" t="n">
        <v>42</v>
      </c>
      <c r="B43" s="23" t="n">
        <f aca="false">EDATE(B42,1)</f>
        <v>47484</v>
      </c>
      <c r="C43" s="24" t="str">
        <f aca="false">IF(D43&lt;=0,"Paid Off",IF(A43&lt;='Inputs &amp; Summary'!$B$7,"Draw (Interest-Only)","Repayment"))</f>
        <v>Draw (Interest-Only)</v>
      </c>
      <c r="D43" s="25" t="n">
        <f aca="false">J42</f>
        <v>36800</v>
      </c>
      <c r="E43" s="25" t="n">
        <f aca="false">D43*'Inputs &amp; Summary'!$B$14</f>
        <v>253</v>
      </c>
      <c r="F43" s="25" t="n">
        <f aca="false">IF(D43&lt;=0,0,IF(A43&lt;='Inputs &amp; Summary'!$B$7,E43,MIN(D43+E43,(-PMT('Inputs &amp; Summary'!$B$14,'Inputs &amp; Summary'!$B$8,'Inputs &amp; Summary'!$B$16)))))</f>
        <v>253</v>
      </c>
      <c r="G43" s="25" t="n">
        <f aca="false">IF(D43&lt;=0,0,'Inputs &amp; Summary'!$B$9)</f>
        <v>200</v>
      </c>
      <c r="H43" s="25" t="n">
        <f aca="false">MIN(D43+E43,F43+G43)</f>
        <v>453</v>
      </c>
      <c r="I43" s="25" t="n">
        <f aca="false">H43-E43</f>
        <v>200</v>
      </c>
      <c r="J43" s="25" t="n">
        <f aca="false">MAX(0,D43+E43-H43)</f>
        <v>36600</v>
      </c>
    </row>
    <row r="44" customFormat="false" ht="15" hidden="false" customHeight="true" outlineLevel="0" collapsed="false">
      <c r="A44" s="22" t="n">
        <v>43</v>
      </c>
      <c r="B44" s="23" t="n">
        <f aca="false">EDATE(B43,1)</f>
        <v>47515</v>
      </c>
      <c r="C44" s="24" t="str">
        <f aca="false">IF(D44&lt;=0,"Paid Off",IF(A44&lt;='Inputs &amp; Summary'!$B$7,"Draw (Interest-Only)","Repayment"))</f>
        <v>Draw (Interest-Only)</v>
      </c>
      <c r="D44" s="25" t="n">
        <f aca="false">J43</f>
        <v>36600</v>
      </c>
      <c r="E44" s="25" t="n">
        <f aca="false">D44*'Inputs &amp; Summary'!$B$14</f>
        <v>251.625</v>
      </c>
      <c r="F44" s="25" t="n">
        <f aca="false">IF(D44&lt;=0,0,IF(A44&lt;='Inputs &amp; Summary'!$B$7,E44,MIN(D44+E44,(-PMT('Inputs &amp; Summary'!$B$14,'Inputs &amp; Summary'!$B$8,'Inputs &amp; Summary'!$B$16)))))</f>
        <v>251.625</v>
      </c>
      <c r="G44" s="25" t="n">
        <f aca="false">IF(D44&lt;=0,0,'Inputs &amp; Summary'!$B$9)</f>
        <v>200</v>
      </c>
      <c r="H44" s="25" t="n">
        <f aca="false">MIN(D44+E44,F44+G44)</f>
        <v>451.625</v>
      </c>
      <c r="I44" s="25" t="n">
        <f aca="false">H44-E44</f>
        <v>200</v>
      </c>
      <c r="J44" s="25" t="n">
        <f aca="false">MAX(0,D44+E44-H44)</f>
        <v>36400</v>
      </c>
    </row>
    <row r="45" customFormat="false" ht="15" hidden="false" customHeight="true" outlineLevel="0" collapsed="false">
      <c r="A45" s="22" t="n">
        <v>44</v>
      </c>
      <c r="B45" s="23" t="n">
        <f aca="false">EDATE(B44,1)</f>
        <v>47543</v>
      </c>
      <c r="C45" s="24" t="str">
        <f aca="false">IF(D45&lt;=0,"Paid Off",IF(A45&lt;='Inputs &amp; Summary'!$B$7,"Draw (Interest-Only)","Repayment"))</f>
        <v>Draw (Interest-Only)</v>
      </c>
      <c r="D45" s="25" t="n">
        <f aca="false">J44</f>
        <v>36400</v>
      </c>
      <c r="E45" s="25" t="n">
        <f aca="false">D45*'Inputs &amp; Summary'!$B$14</f>
        <v>250.25</v>
      </c>
      <c r="F45" s="25" t="n">
        <f aca="false">IF(D45&lt;=0,0,IF(A45&lt;='Inputs &amp; Summary'!$B$7,E45,MIN(D45+E45,(-PMT('Inputs &amp; Summary'!$B$14,'Inputs &amp; Summary'!$B$8,'Inputs &amp; Summary'!$B$16)))))</f>
        <v>250.25</v>
      </c>
      <c r="G45" s="25" t="n">
        <f aca="false">IF(D45&lt;=0,0,'Inputs &amp; Summary'!$B$9)</f>
        <v>200</v>
      </c>
      <c r="H45" s="25" t="n">
        <f aca="false">MIN(D45+E45,F45+G45)</f>
        <v>450.25</v>
      </c>
      <c r="I45" s="25" t="n">
        <f aca="false">H45-E45</f>
        <v>200</v>
      </c>
      <c r="J45" s="25" t="n">
        <f aca="false">MAX(0,D45+E45-H45)</f>
        <v>36200</v>
      </c>
    </row>
    <row r="46" customFormat="false" ht="15" hidden="false" customHeight="true" outlineLevel="0" collapsed="false">
      <c r="A46" s="22" t="n">
        <v>45</v>
      </c>
      <c r="B46" s="23" t="n">
        <f aca="false">EDATE(B45,1)</f>
        <v>47574</v>
      </c>
      <c r="C46" s="24" t="str">
        <f aca="false">IF(D46&lt;=0,"Paid Off",IF(A46&lt;='Inputs &amp; Summary'!$B$7,"Draw (Interest-Only)","Repayment"))</f>
        <v>Draw (Interest-Only)</v>
      </c>
      <c r="D46" s="25" t="n">
        <f aca="false">J45</f>
        <v>36200</v>
      </c>
      <c r="E46" s="25" t="n">
        <f aca="false">D46*'Inputs &amp; Summary'!$B$14</f>
        <v>248.875</v>
      </c>
      <c r="F46" s="25" t="n">
        <f aca="false">IF(D46&lt;=0,0,IF(A46&lt;='Inputs &amp; Summary'!$B$7,E46,MIN(D46+E46,(-PMT('Inputs &amp; Summary'!$B$14,'Inputs &amp; Summary'!$B$8,'Inputs &amp; Summary'!$B$16)))))</f>
        <v>248.875</v>
      </c>
      <c r="G46" s="25" t="n">
        <f aca="false">IF(D46&lt;=0,0,'Inputs &amp; Summary'!$B$9)</f>
        <v>200</v>
      </c>
      <c r="H46" s="25" t="n">
        <f aca="false">MIN(D46+E46,F46+G46)</f>
        <v>448.875</v>
      </c>
      <c r="I46" s="25" t="n">
        <f aca="false">H46-E46</f>
        <v>200</v>
      </c>
      <c r="J46" s="25" t="n">
        <f aca="false">MAX(0,D46+E46-H46)</f>
        <v>36000</v>
      </c>
    </row>
    <row r="47" customFormat="false" ht="15" hidden="false" customHeight="true" outlineLevel="0" collapsed="false">
      <c r="A47" s="22" t="n">
        <v>46</v>
      </c>
      <c r="B47" s="23" t="n">
        <f aca="false">EDATE(B46,1)</f>
        <v>47604</v>
      </c>
      <c r="C47" s="24" t="str">
        <f aca="false">IF(D47&lt;=0,"Paid Off",IF(A47&lt;='Inputs &amp; Summary'!$B$7,"Draw (Interest-Only)","Repayment"))</f>
        <v>Draw (Interest-Only)</v>
      </c>
      <c r="D47" s="25" t="n">
        <f aca="false">J46</f>
        <v>36000</v>
      </c>
      <c r="E47" s="25" t="n">
        <f aca="false">D47*'Inputs &amp; Summary'!$B$14</f>
        <v>247.5</v>
      </c>
      <c r="F47" s="25" t="n">
        <f aca="false">IF(D47&lt;=0,0,IF(A47&lt;='Inputs &amp; Summary'!$B$7,E47,MIN(D47+E47,(-PMT('Inputs &amp; Summary'!$B$14,'Inputs &amp; Summary'!$B$8,'Inputs &amp; Summary'!$B$16)))))</f>
        <v>247.5</v>
      </c>
      <c r="G47" s="25" t="n">
        <f aca="false">IF(D47&lt;=0,0,'Inputs &amp; Summary'!$B$9)</f>
        <v>200</v>
      </c>
      <c r="H47" s="25" t="n">
        <f aca="false">MIN(D47+E47,F47+G47)</f>
        <v>447.5</v>
      </c>
      <c r="I47" s="25" t="n">
        <f aca="false">H47-E47</f>
        <v>200</v>
      </c>
      <c r="J47" s="25" t="n">
        <f aca="false">MAX(0,D47+E47-H47)</f>
        <v>35800</v>
      </c>
    </row>
    <row r="48" customFormat="false" ht="15" hidden="false" customHeight="true" outlineLevel="0" collapsed="false">
      <c r="A48" s="22" t="n">
        <v>47</v>
      </c>
      <c r="B48" s="23" t="n">
        <f aca="false">EDATE(B47,1)</f>
        <v>47635</v>
      </c>
      <c r="C48" s="24" t="str">
        <f aca="false">IF(D48&lt;=0,"Paid Off",IF(A48&lt;='Inputs &amp; Summary'!$B$7,"Draw (Interest-Only)","Repayment"))</f>
        <v>Draw (Interest-Only)</v>
      </c>
      <c r="D48" s="25" t="n">
        <f aca="false">J47</f>
        <v>35800</v>
      </c>
      <c r="E48" s="25" t="n">
        <f aca="false">D48*'Inputs &amp; Summary'!$B$14</f>
        <v>246.125</v>
      </c>
      <c r="F48" s="25" t="n">
        <f aca="false">IF(D48&lt;=0,0,IF(A48&lt;='Inputs &amp; Summary'!$B$7,E48,MIN(D48+E48,(-PMT('Inputs &amp; Summary'!$B$14,'Inputs &amp; Summary'!$B$8,'Inputs &amp; Summary'!$B$16)))))</f>
        <v>246.125</v>
      </c>
      <c r="G48" s="25" t="n">
        <f aca="false">IF(D48&lt;=0,0,'Inputs &amp; Summary'!$B$9)</f>
        <v>200</v>
      </c>
      <c r="H48" s="25" t="n">
        <f aca="false">MIN(D48+E48,F48+G48)</f>
        <v>446.125</v>
      </c>
      <c r="I48" s="25" t="n">
        <f aca="false">H48-E48</f>
        <v>200</v>
      </c>
      <c r="J48" s="25" t="n">
        <f aca="false">MAX(0,D48+E48-H48)</f>
        <v>35600</v>
      </c>
    </row>
    <row r="49" customFormat="false" ht="15" hidden="false" customHeight="true" outlineLevel="0" collapsed="false">
      <c r="A49" s="22" t="n">
        <v>48</v>
      </c>
      <c r="B49" s="23" t="n">
        <f aca="false">EDATE(B48,1)</f>
        <v>47665</v>
      </c>
      <c r="C49" s="24" t="str">
        <f aca="false">IF(D49&lt;=0,"Paid Off",IF(A49&lt;='Inputs &amp; Summary'!$B$7,"Draw (Interest-Only)","Repayment"))</f>
        <v>Draw (Interest-Only)</v>
      </c>
      <c r="D49" s="25" t="n">
        <f aca="false">J48</f>
        <v>35600</v>
      </c>
      <c r="E49" s="25" t="n">
        <f aca="false">D49*'Inputs &amp; Summary'!$B$14</f>
        <v>244.75</v>
      </c>
      <c r="F49" s="25" t="n">
        <f aca="false">IF(D49&lt;=0,0,IF(A49&lt;='Inputs &amp; Summary'!$B$7,E49,MIN(D49+E49,(-PMT('Inputs &amp; Summary'!$B$14,'Inputs &amp; Summary'!$B$8,'Inputs &amp; Summary'!$B$16)))))</f>
        <v>244.75</v>
      </c>
      <c r="G49" s="25" t="n">
        <f aca="false">IF(D49&lt;=0,0,'Inputs &amp; Summary'!$B$9)</f>
        <v>200</v>
      </c>
      <c r="H49" s="25" t="n">
        <f aca="false">MIN(D49+E49,F49+G49)</f>
        <v>444.75</v>
      </c>
      <c r="I49" s="25" t="n">
        <f aca="false">H49-E49</f>
        <v>200</v>
      </c>
      <c r="J49" s="25" t="n">
        <f aca="false">MAX(0,D49+E49-H49)</f>
        <v>35400</v>
      </c>
    </row>
    <row r="50" customFormat="false" ht="15" hidden="false" customHeight="true" outlineLevel="0" collapsed="false">
      <c r="A50" s="22" t="n">
        <v>49</v>
      </c>
      <c r="B50" s="23" t="n">
        <f aca="false">EDATE(B49,1)</f>
        <v>47696</v>
      </c>
      <c r="C50" s="24" t="str">
        <f aca="false">IF(D50&lt;=0,"Paid Off",IF(A50&lt;='Inputs &amp; Summary'!$B$7,"Draw (Interest-Only)","Repayment"))</f>
        <v>Draw (Interest-Only)</v>
      </c>
      <c r="D50" s="25" t="n">
        <f aca="false">J49</f>
        <v>35400</v>
      </c>
      <c r="E50" s="25" t="n">
        <f aca="false">D50*'Inputs &amp; Summary'!$B$14</f>
        <v>243.375</v>
      </c>
      <c r="F50" s="25" t="n">
        <f aca="false">IF(D50&lt;=0,0,IF(A50&lt;='Inputs &amp; Summary'!$B$7,E50,MIN(D50+E50,(-PMT('Inputs &amp; Summary'!$B$14,'Inputs &amp; Summary'!$B$8,'Inputs &amp; Summary'!$B$16)))))</f>
        <v>243.375</v>
      </c>
      <c r="G50" s="25" t="n">
        <f aca="false">IF(D50&lt;=0,0,'Inputs &amp; Summary'!$B$9)</f>
        <v>200</v>
      </c>
      <c r="H50" s="25" t="n">
        <f aca="false">MIN(D50+E50,F50+G50)</f>
        <v>443.375</v>
      </c>
      <c r="I50" s="25" t="n">
        <f aca="false">H50-E50</f>
        <v>200</v>
      </c>
      <c r="J50" s="25" t="n">
        <f aca="false">MAX(0,D50+E50-H50)</f>
        <v>35200</v>
      </c>
    </row>
    <row r="51" customFormat="false" ht="15" hidden="false" customHeight="true" outlineLevel="0" collapsed="false">
      <c r="A51" s="22" t="n">
        <v>50</v>
      </c>
      <c r="B51" s="23" t="n">
        <f aca="false">EDATE(B50,1)</f>
        <v>47727</v>
      </c>
      <c r="C51" s="24" t="str">
        <f aca="false">IF(D51&lt;=0,"Paid Off",IF(A51&lt;='Inputs &amp; Summary'!$B$7,"Draw (Interest-Only)","Repayment"))</f>
        <v>Draw (Interest-Only)</v>
      </c>
      <c r="D51" s="25" t="n">
        <f aca="false">J50</f>
        <v>35200</v>
      </c>
      <c r="E51" s="25" t="n">
        <f aca="false">D51*'Inputs &amp; Summary'!$B$14</f>
        <v>242</v>
      </c>
      <c r="F51" s="25" t="n">
        <f aca="false">IF(D51&lt;=0,0,IF(A51&lt;='Inputs &amp; Summary'!$B$7,E51,MIN(D51+E51,(-PMT('Inputs &amp; Summary'!$B$14,'Inputs &amp; Summary'!$B$8,'Inputs &amp; Summary'!$B$16)))))</f>
        <v>242</v>
      </c>
      <c r="G51" s="25" t="n">
        <f aca="false">IF(D51&lt;=0,0,'Inputs &amp; Summary'!$B$9)</f>
        <v>200</v>
      </c>
      <c r="H51" s="25" t="n">
        <f aca="false">MIN(D51+E51,F51+G51)</f>
        <v>442</v>
      </c>
      <c r="I51" s="25" t="n">
        <f aca="false">H51-E51</f>
        <v>200</v>
      </c>
      <c r="J51" s="25" t="n">
        <f aca="false">MAX(0,D51+E51-H51)</f>
        <v>35000</v>
      </c>
    </row>
    <row r="52" customFormat="false" ht="15" hidden="false" customHeight="true" outlineLevel="0" collapsed="false">
      <c r="A52" s="22" t="n">
        <v>51</v>
      </c>
      <c r="B52" s="23" t="n">
        <f aca="false">EDATE(B51,1)</f>
        <v>47757</v>
      </c>
      <c r="C52" s="24" t="str">
        <f aca="false">IF(D52&lt;=0,"Paid Off",IF(A52&lt;='Inputs &amp; Summary'!$B$7,"Draw (Interest-Only)","Repayment"))</f>
        <v>Draw (Interest-Only)</v>
      </c>
      <c r="D52" s="25" t="n">
        <f aca="false">J51</f>
        <v>35000</v>
      </c>
      <c r="E52" s="25" t="n">
        <f aca="false">D52*'Inputs &amp; Summary'!$B$14</f>
        <v>240.625</v>
      </c>
      <c r="F52" s="25" t="n">
        <f aca="false">IF(D52&lt;=0,0,IF(A52&lt;='Inputs &amp; Summary'!$B$7,E52,MIN(D52+E52,(-PMT('Inputs &amp; Summary'!$B$14,'Inputs &amp; Summary'!$B$8,'Inputs &amp; Summary'!$B$16)))))</f>
        <v>240.625</v>
      </c>
      <c r="G52" s="25" t="n">
        <f aca="false">IF(D52&lt;=0,0,'Inputs &amp; Summary'!$B$9)</f>
        <v>200</v>
      </c>
      <c r="H52" s="25" t="n">
        <f aca="false">MIN(D52+E52,F52+G52)</f>
        <v>440.625</v>
      </c>
      <c r="I52" s="25" t="n">
        <f aca="false">H52-E52</f>
        <v>200</v>
      </c>
      <c r="J52" s="25" t="n">
        <f aca="false">MAX(0,D52+E52-H52)</f>
        <v>34800</v>
      </c>
    </row>
    <row r="53" customFormat="false" ht="15" hidden="false" customHeight="true" outlineLevel="0" collapsed="false">
      <c r="A53" s="22" t="n">
        <v>52</v>
      </c>
      <c r="B53" s="23" t="n">
        <f aca="false">EDATE(B52,1)</f>
        <v>47788</v>
      </c>
      <c r="C53" s="24" t="str">
        <f aca="false">IF(D53&lt;=0,"Paid Off",IF(A53&lt;='Inputs &amp; Summary'!$B$7,"Draw (Interest-Only)","Repayment"))</f>
        <v>Draw (Interest-Only)</v>
      </c>
      <c r="D53" s="25" t="n">
        <f aca="false">J52</f>
        <v>34800</v>
      </c>
      <c r="E53" s="25" t="n">
        <f aca="false">D53*'Inputs &amp; Summary'!$B$14</f>
        <v>239.25</v>
      </c>
      <c r="F53" s="25" t="n">
        <f aca="false">IF(D53&lt;=0,0,IF(A53&lt;='Inputs &amp; Summary'!$B$7,E53,MIN(D53+E53,(-PMT('Inputs &amp; Summary'!$B$14,'Inputs &amp; Summary'!$B$8,'Inputs &amp; Summary'!$B$16)))))</f>
        <v>239.25</v>
      </c>
      <c r="G53" s="25" t="n">
        <f aca="false">IF(D53&lt;=0,0,'Inputs &amp; Summary'!$B$9)</f>
        <v>200</v>
      </c>
      <c r="H53" s="25" t="n">
        <f aca="false">MIN(D53+E53,F53+G53)</f>
        <v>439.25</v>
      </c>
      <c r="I53" s="25" t="n">
        <f aca="false">H53-E53</f>
        <v>200</v>
      </c>
      <c r="J53" s="25" t="n">
        <f aca="false">MAX(0,D53+E53-H53)</f>
        <v>34600</v>
      </c>
    </row>
    <row r="54" customFormat="false" ht="15" hidden="false" customHeight="true" outlineLevel="0" collapsed="false">
      <c r="A54" s="22" t="n">
        <v>53</v>
      </c>
      <c r="B54" s="23" t="n">
        <f aca="false">EDATE(B53,1)</f>
        <v>47818</v>
      </c>
      <c r="C54" s="24" t="str">
        <f aca="false">IF(D54&lt;=0,"Paid Off",IF(A54&lt;='Inputs &amp; Summary'!$B$7,"Draw (Interest-Only)","Repayment"))</f>
        <v>Draw (Interest-Only)</v>
      </c>
      <c r="D54" s="25" t="n">
        <f aca="false">J53</f>
        <v>34600</v>
      </c>
      <c r="E54" s="25" t="n">
        <f aca="false">D54*'Inputs &amp; Summary'!$B$14</f>
        <v>237.875</v>
      </c>
      <c r="F54" s="25" t="n">
        <f aca="false">IF(D54&lt;=0,0,IF(A54&lt;='Inputs &amp; Summary'!$B$7,E54,MIN(D54+E54,(-PMT('Inputs &amp; Summary'!$B$14,'Inputs &amp; Summary'!$B$8,'Inputs &amp; Summary'!$B$16)))))</f>
        <v>237.875</v>
      </c>
      <c r="G54" s="25" t="n">
        <f aca="false">IF(D54&lt;=0,0,'Inputs &amp; Summary'!$B$9)</f>
        <v>200</v>
      </c>
      <c r="H54" s="25" t="n">
        <f aca="false">MIN(D54+E54,F54+G54)</f>
        <v>437.875</v>
      </c>
      <c r="I54" s="25" t="n">
        <f aca="false">H54-E54</f>
        <v>200</v>
      </c>
      <c r="J54" s="25" t="n">
        <f aca="false">MAX(0,D54+E54-H54)</f>
        <v>34400</v>
      </c>
    </row>
    <row r="55" customFormat="false" ht="15" hidden="false" customHeight="true" outlineLevel="0" collapsed="false">
      <c r="A55" s="22" t="n">
        <v>54</v>
      </c>
      <c r="B55" s="23" t="n">
        <f aca="false">EDATE(B54,1)</f>
        <v>47849</v>
      </c>
      <c r="C55" s="24" t="str">
        <f aca="false">IF(D55&lt;=0,"Paid Off",IF(A55&lt;='Inputs &amp; Summary'!$B$7,"Draw (Interest-Only)","Repayment"))</f>
        <v>Draw (Interest-Only)</v>
      </c>
      <c r="D55" s="25" t="n">
        <f aca="false">J54</f>
        <v>34400</v>
      </c>
      <c r="E55" s="25" t="n">
        <f aca="false">D55*'Inputs &amp; Summary'!$B$14</f>
        <v>236.5</v>
      </c>
      <c r="F55" s="25" t="n">
        <f aca="false">IF(D55&lt;=0,0,IF(A55&lt;='Inputs &amp; Summary'!$B$7,E55,MIN(D55+E55,(-PMT('Inputs &amp; Summary'!$B$14,'Inputs &amp; Summary'!$B$8,'Inputs &amp; Summary'!$B$16)))))</f>
        <v>236.5</v>
      </c>
      <c r="G55" s="25" t="n">
        <f aca="false">IF(D55&lt;=0,0,'Inputs &amp; Summary'!$B$9)</f>
        <v>200</v>
      </c>
      <c r="H55" s="25" t="n">
        <f aca="false">MIN(D55+E55,F55+G55)</f>
        <v>436.5</v>
      </c>
      <c r="I55" s="25" t="n">
        <f aca="false">H55-E55</f>
        <v>200</v>
      </c>
      <c r="J55" s="25" t="n">
        <f aca="false">MAX(0,D55+E55-H55)</f>
        <v>34200</v>
      </c>
    </row>
    <row r="56" customFormat="false" ht="15" hidden="false" customHeight="true" outlineLevel="0" collapsed="false">
      <c r="A56" s="22" t="n">
        <v>55</v>
      </c>
      <c r="B56" s="23" t="n">
        <f aca="false">EDATE(B55,1)</f>
        <v>47880</v>
      </c>
      <c r="C56" s="24" t="str">
        <f aca="false">IF(D56&lt;=0,"Paid Off",IF(A56&lt;='Inputs &amp; Summary'!$B$7,"Draw (Interest-Only)","Repayment"))</f>
        <v>Draw (Interest-Only)</v>
      </c>
      <c r="D56" s="25" t="n">
        <f aca="false">J55</f>
        <v>34200</v>
      </c>
      <c r="E56" s="25" t="n">
        <f aca="false">D56*'Inputs &amp; Summary'!$B$14</f>
        <v>235.125</v>
      </c>
      <c r="F56" s="25" t="n">
        <f aca="false">IF(D56&lt;=0,0,IF(A56&lt;='Inputs &amp; Summary'!$B$7,E56,MIN(D56+E56,(-PMT('Inputs &amp; Summary'!$B$14,'Inputs &amp; Summary'!$B$8,'Inputs &amp; Summary'!$B$16)))))</f>
        <v>235.125</v>
      </c>
      <c r="G56" s="25" t="n">
        <f aca="false">IF(D56&lt;=0,0,'Inputs &amp; Summary'!$B$9)</f>
        <v>200</v>
      </c>
      <c r="H56" s="25" t="n">
        <f aca="false">MIN(D56+E56,F56+G56)</f>
        <v>435.125</v>
      </c>
      <c r="I56" s="25" t="n">
        <f aca="false">H56-E56</f>
        <v>200</v>
      </c>
      <c r="J56" s="25" t="n">
        <f aca="false">MAX(0,D56+E56-H56)</f>
        <v>34000</v>
      </c>
    </row>
    <row r="57" customFormat="false" ht="15" hidden="false" customHeight="true" outlineLevel="0" collapsed="false">
      <c r="A57" s="22" t="n">
        <v>56</v>
      </c>
      <c r="B57" s="23" t="n">
        <f aca="false">EDATE(B56,1)</f>
        <v>47908</v>
      </c>
      <c r="C57" s="24" t="str">
        <f aca="false">IF(D57&lt;=0,"Paid Off",IF(A57&lt;='Inputs &amp; Summary'!$B$7,"Draw (Interest-Only)","Repayment"))</f>
        <v>Draw (Interest-Only)</v>
      </c>
      <c r="D57" s="25" t="n">
        <f aca="false">J56</f>
        <v>34000</v>
      </c>
      <c r="E57" s="25" t="n">
        <f aca="false">D57*'Inputs &amp; Summary'!$B$14</f>
        <v>233.75</v>
      </c>
      <c r="F57" s="25" t="n">
        <f aca="false">IF(D57&lt;=0,0,IF(A57&lt;='Inputs &amp; Summary'!$B$7,E57,MIN(D57+E57,(-PMT('Inputs &amp; Summary'!$B$14,'Inputs &amp; Summary'!$B$8,'Inputs &amp; Summary'!$B$16)))))</f>
        <v>233.75</v>
      </c>
      <c r="G57" s="25" t="n">
        <f aca="false">IF(D57&lt;=0,0,'Inputs &amp; Summary'!$B$9)</f>
        <v>200</v>
      </c>
      <c r="H57" s="25" t="n">
        <f aca="false">MIN(D57+E57,F57+G57)</f>
        <v>433.75</v>
      </c>
      <c r="I57" s="25" t="n">
        <f aca="false">H57-E57</f>
        <v>200</v>
      </c>
      <c r="J57" s="25" t="n">
        <f aca="false">MAX(0,D57+E57-H57)</f>
        <v>33800</v>
      </c>
    </row>
    <row r="58" customFormat="false" ht="15" hidden="false" customHeight="true" outlineLevel="0" collapsed="false">
      <c r="A58" s="22" t="n">
        <v>57</v>
      </c>
      <c r="B58" s="23" t="n">
        <f aca="false">EDATE(B57,1)</f>
        <v>47939</v>
      </c>
      <c r="C58" s="24" t="str">
        <f aca="false">IF(D58&lt;=0,"Paid Off",IF(A58&lt;='Inputs &amp; Summary'!$B$7,"Draw (Interest-Only)","Repayment"))</f>
        <v>Draw (Interest-Only)</v>
      </c>
      <c r="D58" s="25" t="n">
        <f aca="false">J57</f>
        <v>33800</v>
      </c>
      <c r="E58" s="25" t="n">
        <f aca="false">D58*'Inputs &amp; Summary'!$B$14</f>
        <v>232.375</v>
      </c>
      <c r="F58" s="25" t="n">
        <f aca="false">IF(D58&lt;=0,0,IF(A58&lt;='Inputs &amp; Summary'!$B$7,E58,MIN(D58+E58,(-PMT('Inputs &amp; Summary'!$B$14,'Inputs &amp; Summary'!$B$8,'Inputs &amp; Summary'!$B$16)))))</f>
        <v>232.375</v>
      </c>
      <c r="G58" s="25" t="n">
        <f aca="false">IF(D58&lt;=0,0,'Inputs &amp; Summary'!$B$9)</f>
        <v>200</v>
      </c>
      <c r="H58" s="25" t="n">
        <f aca="false">MIN(D58+E58,F58+G58)</f>
        <v>432.375</v>
      </c>
      <c r="I58" s="25" t="n">
        <f aca="false">H58-E58</f>
        <v>200</v>
      </c>
      <c r="J58" s="25" t="n">
        <f aca="false">MAX(0,D58+E58-H58)</f>
        <v>33600</v>
      </c>
    </row>
    <row r="59" customFormat="false" ht="15" hidden="false" customHeight="true" outlineLevel="0" collapsed="false">
      <c r="A59" s="22" t="n">
        <v>58</v>
      </c>
      <c r="B59" s="23" t="n">
        <f aca="false">EDATE(B58,1)</f>
        <v>47969</v>
      </c>
      <c r="C59" s="24" t="str">
        <f aca="false">IF(D59&lt;=0,"Paid Off",IF(A59&lt;='Inputs &amp; Summary'!$B$7,"Draw (Interest-Only)","Repayment"))</f>
        <v>Draw (Interest-Only)</v>
      </c>
      <c r="D59" s="25" t="n">
        <f aca="false">J58</f>
        <v>33600</v>
      </c>
      <c r="E59" s="25" t="n">
        <f aca="false">D59*'Inputs &amp; Summary'!$B$14</f>
        <v>231</v>
      </c>
      <c r="F59" s="25" t="n">
        <f aca="false">IF(D59&lt;=0,0,IF(A59&lt;='Inputs &amp; Summary'!$B$7,E59,MIN(D59+E59,(-PMT('Inputs &amp; Summary'!$B$14,'Inputs &amp; Summary'!$B$8,'Inputs &amp; Summary'!$B$16)))))</f>
        <v>231</v>
      </c>
      <c r="G59" s="25" t="n">
        <f aca="false">IF(D59&lt;=0,0,'Inputs &amp; Summary'!$B$9)</f>
        <v>200</v>
      </c>
      <c r="H59" s="25" t="n">
        <f aca="false">MIN(D59+E59,F59+G59)</f>
        <v>431</v>
      </c>
      <c r="I59" s="25" t="n">
        <f aca="false">H59-E59</f>
        <v>200</v>
      </c>
      <c r="J59" s="25" t="n">
        <f aca="false">MAX(0,D59+E59-H59)</f>
        <v>33400</v>
      </c>
    </row>
    <row r="60" customFormat="false" ht="15" hidden="false" customHeight="true" outlineLevel="0" collapsed="false">
      <c r="A60" s="22" t="n">
        <v>59</v>
      </c>
      <c r="B60" s="23" t="n">
        <f aca="false">EDATE(B59,1)</f>
        <v>48000</v>
      </c>
      <c r="C60" s="24" t="str">
        <f aca="false">IF(D60&lt;=0,"Paid Off",IF(A60&lt;='Inputs &amp; Summary'!$B$7,"Draw (Interest-Only)","Repayment"))</f>
        <v>Draw (Interest-Only)</v>
      </c>
      <c r="D60" s="25" t="n">
        <f aca="false">J59</f>
        <v>33400</v>
      </c>
      <c r="E60" s="25" t="n">
        <f aca="false">D60*'Inputs &amp; Summary'!$B$14</f>
        <v>229.625</v>
      </c>
      <c r="F60" s="25" t="n">
        <f aca="false">IF(D60&lt;=0,0,IF(A60&lt;='Inputs &amp; Summary'!$B$7,E60,MIN(D60+E60,(-PMT('Inputs &amp; Summary'!$B$14,'Inputs &amp; Summary'!$B$8,'Inputs &amp; Summary'!$B$16)))))</f>
        <v>229.625</v>
      </c>
      <c r="G60" s="25" t="n">
        <f aca="false">IF(D60&lt;=0,0,'Inputs &amp; Summary'!$B$9)</f>
        <v>200</v>
      </c>
      <c r="H60" s="25" t="n">
        <f aca="false">MIN(D60+E60,F60+G60)</f>
        <v>429.625</v>
      </c>
      <c r="I60" s="25" t="n">
        <f aca="false">H60-E60</f>
        <v>200</v>
      </c>
      <c r="J60" s="25" t="n">
        <f aca="false">MAX(0,D60+E60-H60)</f>
        <v>33200</v>
      </c>
    </row>
    <row r="61" customFormat="false" ht="15" hidden="false" customHeight="true" outlineLevel="0" collapsed="false">
      <c r="A61" s="22" t="n">
        <v>60</v>
      </c>
      <c r="B61" s="23" t="n">
        <f aca="false">EDATE(B60,1)</f>
        <v>48030</v>
      </c>
      <c r="C61" s="24" t="str">
        <f aca="false">IF(D61&lt;=0,"Paid Off",IF(A61&lt;='Inputs &amp; Summary'!$B$7,"Draw (Interest-Only)","Repayment"))</f>
        <v>Draw (Interest-Only)</v>
      </c>
      <c r="D61" s="25" t="n">
        <f aca="false">J60</f>
        <v>33200</v>
      </c>
      <c r="E61" s="25" t="n">
        <f aca="false">D61*'Inputs &amp; Summary'!$B$14</f>
        <v>228.25</v>
      </c>
      <c r="F61" s="25" t="n">
        <f aca="false">IF(D61&lt;=0,0,IF(A61&lt;='Inputs &amp; Summary'!$B$7,E61,MIN(D61+E61,(-PMT('Inputs &amp; Summary'!$B$14,'Inputs &amp; Summary'!$B$8,'Inputs &amp; Summary'!$B$16)))))</f>
        <v>228.25</v>
      </c>
      <c r="G61" s="25" t="n">
        <f aca="false">IF(D61&lt;=0,0,'Inputs &amp; Summary'!$B$9)</f>
        <v>200</v>
      </c>
      <c r="H61" s="25" t="n">
        <f aca="false">MIN(D61+E61,F61+G61)</f>
        <v>428.25</v>
      </c>
      <c r="I61" s="25" t="n">
        <f aca="false">H61-E61</f>
        <v>200</v>
      </c>
      <c r="J61" s="25" t="n">
        <f aca="false">MAX(0,D61+E61-H61)</f>
        <v>33000</v>
      </c>
    </row>
    <row r="62" customFormat="false" ht="15" hidden="false" customHeight="true" outlineLevel="0" collapsed="false">
      <c r="A62" s="22" t="n">
        <v>61</v>
      </c>
      <c r="B62" s="23" t="n">
        <f aca="false">EDATE(B61,1)</f>
        <v>48061</v>
      </c>
      <c r="C62" s="24" t="str">
        <f aca="false">IF(D62&lt;=0,"Paid Off",IF(A62&lt;='Inputs &amp; Summary'!$B$7,"Draw (Interest-Only)","Repayment"))</f>
        <v>Repayment</v>
      </c>
      <c r="D62" s="25" t="n">
        <f aca="false">J61</f>
        <v>33000</v>
      </c>
      <c r="E62" s="25" t="n">
        <f aca="false">D62*'Inputs &amp; Summary'!$B$14</f>
        <v>226.875</v>
      </c>
      <c r="F62" s="25" t="n">
        <f aca="false">IF(D62&lt;=0,0,IF(A62&lt;='Inputs &amp; Summary'!$B$7,E62,MIN(D62+E62,(-PMT('Inputs &amp; Summary'!$B$14,'Inputs &amp; Summary'!$B$8,'Inputs &amp; Summary'!$B$16)))))</f>
        <v>320.146318071728</v>
      </c>
      <c r="G62" s="25" t="n">
        <f aca="false">IF(D62&lt;=0,0,'Inputs &amp; Summary'!$B$9)</f>
        <v>200</v>
      </c>
      <c r="H62" s="25" t="n">
        <f aca="false">MIN(D62+E62,F62+G62)</f>
        <v>520.146318071728</v>
      </c>
      <c r="I62" s="25" t="n">
        <f aca="false">H62-E62</f>
        <v>293.271318071728</v>
      </c>
      <c r="J62" s="25" t="n">
        <f aca="false">MAX(0,D62+E62-H62)</f>
        <v>32706.7286819283</v>
      </c>
    </row>
    <row r="63" customFormat="false" ht="15" hidden="false" customHeight="true" outlineLevel="0" collapsed="false">
      <c r="A63" s="22" t="n">
        <v>62</v>
      </c>
      <c r="B63" s="23" t="n">
        <f aca="false">EDATE(B62,1)</f>
        <v>48092</v>
      </c>
      <c r="C63" s="24" t="str">
        <f aca="false">IF(D63&lt;=0,"Paid Off",IF(A63&lt;='Inputs &amp; Summary'!$B$7,"Draw (Interest-Only)","Repayment"))</f>
        <v>Repayment</v>
      </c>
      <c r="D63" s="25" t="n">
        <f aca="false">J62</f>
        <v>32706.7286819283</v>
      </c>
      <c r="E63" s="25" t="n">
        <f aca="false">D63*'Inputs &amp; Summary'!$B$14</f>
        <v>224.858759688257</v>
      </c>
      <c r="F63" s="25" t="n">
        <f aca="false">IF(D63&lt;=0,0,IF(A63&lt;='Inputs &amp; Summary'!$B$7,E63,MIN(D63+E63,(-PMT('Inputs &amp; Summary'!$B$14,'Inputs &amp; Summary'!$B$8,'Inputs &amp; Summary'!$B$16)))))</f>
        <v>320.146318071728</v>
      </c>
      <c r="G63" s="25" t="n">
        <f aca="false">IF(D63&lt;=0,0,'Inputs &amp; Summary'!$B$9)</f>
        <v>200</v>
      </c>
      <c r="H63" s="25" t="n">
        <f aca="false">MIN(D63+E63,F63+G63)</f>
        <v>520.146318071728</v>
      </c>
      <c r="I63" s="25" t="n">
        <f aca="false">H63-E63</f>
        <v>295.287558383471</v>
      </c>
      <c r="J63" s="25" t="n">
        <f aca="false">MAX(0,D63+E63-H63)</f>
        <v>32411.4411235448</v>
      </c>
    </row>
    <row r="64" customFormat="false" ht="15" hidden="false" customHeight="true" outlineLevel="0" collapsed="false">
      <c r="A64" s="22" t="n">
        <v>63</v>
      </c>
      <c r="B64" s="23" t="n">
        <f aca="false">EDATE(B63,1)</f>
        <v>48122</v>
      </c>
      <c r="C64" s="24" t="str">
        <f aca="false">IF(D64&lt;=0,"Paid Off",IF(A64&lt;='Inputs &amp; Summary'!$B$7,"Draw (Interest-Only)","Repayment"))</f>
        <v>Repayment</v>
      </c>
      <c r="D64" s="25" t="n">
        <f aca="false">J63</f>
        <v>32411.4411235448</v>
      </c>
      <c r="E64" s="25" t="n">
        <f aca="false">D64*'Inputs &amp; Summary'!$B$14</f>
        <v>222.82865772437</v>
      </c>
      <c r="F64" s="25" t="n">
        <f aca="false">IF(D64&lt;=0,0,IF(A64&lt;='Inputs &amp; Summary'!$B$7,E64,MIN(D64+E64,(-PMT('Inputs &amp; Summary'!$B$14,'Inputs &amp; Summary'!$B$8,'Inputs &amp; Summary'!$B$16)))))</f>
        <v>320.146318071728</v>
      </c>
      <c r="G64" s="25" t="n">
        <f aca="false">IF(D64&lt;=0,0,'Inputs &amp; Summary'!$B$9)</f>
        <v>200</v>
      </c>
      <c r="H64" s="25" t="n">
        <f aca="false">MIN(D64+E64,F64+G64)</f>
        <v>520.146318071728</v>
      </c>
      <c r="I64" s="25" t="n">
        <f aca="false">H64-E64</f>
        <v>297.317660347358</v>
      </c>
      <c r="J64" s="25" t="n">
        <f aca="false">MAX(0,D64+E64-H64)</f>
        <v>32114.1234631974</v>
      </c>
    </row>
    <row r="65" customFormat="false" ht="15" hidden="false" customHeight="true" outlineLevel="0" collapsed="false">
      <c r="A65" s="22" t="n">
        <v>64</v>
      </c>
      <c r="B65" s="23" t="n">
        <f aca="false">EDATE(B64,1)</f>
        <v>48153</v>
      </c>
      <c r="C65" s="24" t="str">
        <f aca="false">IF(D65&lt;=0,"Paid Off",IF(A65&lt;='Inputs &amp; Summary'!$B$7,"Draw (Interest-Only)","Repayment"))</f>
        <v>Repayment</v>
      </c>
      <c r="D65" s="25" t="n">
        <f aca="false">J64</f>
        <v>32114.1234631974</v>
      </c>
      <c r="E65" s="25" t="n">
        <f aca="false">D65*'Inputs &amp; Summary'!$B$14</f>
        <v>220.784598809482</v>
      </c>
      <c r="F65" s="25" t="n">
        <f aca="false">IF(D65&lt;=0,0,IF(A65&lt;='Inputs &amp; Summary'!$B$7,E65,MIN(D65+E65,(-PMT('Inputs &amp; Summary'!$B$14,'Inputs &amp; Summary'!$B$8,'Inputs &amp; Summary'!$B$16)))))</f>
        <v>320.146318071728</v>
      </c>
      <c r="G65" s="25" t="n">
        <f aca="false">IF(D65&lt;=0,0,'Inputs &amp; Summary'!$B$9)</f>
        <v>200</v>
      </c>
      <c r="H65" s="25" t="n">
        <f aca="false">MIN(D65+E65,F65+G65)</f>
        <v>520.146318071728</v>
      </c>
      <c r="I65" s="25" t="n">
        <f aca="false">H65-E65</f>
        <v>299.361719262246</v>
      </c>
      <c r="J65" s="25" t="n">
        <f aca="false">MAX(0,D65+E65-H65)</f>
        <v>31814.7617439352</v>
      </c>
    </row>
    <row r="66" customFormat="false" ht="15" hidden="false" customHeight="true" outlineLevel="0" collapsed="false">
      <c r="A66" s="22" t="n">
        <v>65</v>
      </c>
      <c r="B66" s="23" t="n">
        <f aca="false">EDATE(B65,1)</f>
        <v>48183</v>
      </c>
      <c r="C66" s="24" t="str">
        <f aca="false">IF(D66&lt;=0,"Paid Off",IF(A66&lt;='Inputs &amp; Summary'!$B$7,"Draw (Interest-Only)","Repayment"))</f>
        <v>Repayment</v>
      </c>
      <c r="D66" s="25" t="n">
        <f aca="false">J65</f>
        <v>31814.7617439352</v>
      </c>
      <c r="E66" s="25" t="n">
        <f aca="false">D66*'Inputs &amp; Summary'!$B$14</f>
        <v>218.726486989554</v>
      </c>
      <c r="F66" s="25" t="n">
        <f aca="false">IF(D66&lt;=0,0,IF(A66&lt;='Inputs &amp; Summary'!$B$7,E66,MIN(D66+E66,(-PMT('Inputs &amp; Summary'!$B$14,'Inputs &amp; Summary'!$B$8,'Inputs &amp; Summary'!$B$16)))))</f>
        <v>320.146318071728</v>
      </c>
      <c r="G66" s="25" t="n">
        <f aca="false">IF(D66&lt;=0,0,'Inputs &amp; Summary'!$B$9)</f>
        <v>200</v>
      </c>
      <c r="H66" s="25" t="n">
        <f aca="false">MIN(D66+E66,F66+G66)</f>
        <v>520.146318071728</v>
      </c>
      <c r="I66" s="25" t="n">
        <f aca="false">H66-E66</f>
        <v>301.419831082174</v>
      </c>
      <c r="J66" s="25" t="n">
        <f aca="false">MAX(0,D66+E66-H66)</f>
        <v>31513.341912853</v>
      </c>
    </row>
    <row r="67" customFormat="false" ht="15" hidden="false" customHeight="true" outlineLevel="0" collapsed="false">
      <c r="A67" s="22" t="n">
        <v>66</v>
      </c>
      <c r="B67" s="23" t="n">
        <f aca="false">EDATE(B66,1)</f>
        <v>48214</v>
      </c>
      <c r="C67" s="24" t="str">
        <f aca="false">IF(D67&lt;=0,"Paid Off",IF(A67&lt;='Inputs &amp; Summary'!$B$7,"Draw (Interest-Only)","Repayment"))</f>
        <v>Repayment</v>
      </c>
      <c r="D67" s="25" t="n">
        <f aca="false">J66</f>
        <v>31513.341912853</v>
      </c>
      <c r="E67" s="25" t="n">
        <f aca="false">D67*'Inputs &amp; Summary'!$B$14</f>
        <v>216.654225650864</v>
      </c>
      <c r="F67" s="25" t="n">
        <f aca="false">IF(D67&lt;=0,0,IF(A67&lt;='Inputs &amp; Summary'!$B$7,E67,MIN(D67+E67,(-PMT('Inputs &amp; Summary'!$B$14,'Inputs &amp; Summary'!$B$8,'Inputs &amp; Summary'!$B$16)))))</f>
        <v>320.146318071728</v>
      </c>
      <c r="G67" s="25" t="n">
        <f aca="false">IF(D67&lt;=0,0,'Inputs &amp; Summary'!$B$9)</f>
        <v>200</v>
      </c>
      <c r="H67" s="25" t="n">
        <f aca="false">MIN(D67+E67,F67+G67)</f>
        <v>520.146318071728</v>
      </c>
      <c r="I67" s="25" t="n">
        <f aca="false">H67-E67</f>
        <v>303.492092420864</v>
      </c>
      <c r="J67" s="25" t="n">
        <f aca="false">MAX(0,D67+E67-H67)</f>
        <v>31209.8498204322</v>
      </c>
    </row>
    <row r="68" customFormat="false" ht="15" hidden="false" customHeight="true" outlineLevel="0" collapsed="false">
      <c r="A68" s="22" t="n">
        <v>67</v>
      </c>
      <c r="B68" s="23" t="n">
        <f aca="false">EDATE(B67,1)</f>
        <v>48245</v>
      </c>
      <c r="C68" s="24" t="str">
        <f aca="false">IF(D68&lt;=0,"Paid Off",IF(A68&lt;='Inputs &amp; Summary'!$B$7,"Draw (Interest-Only)","Repayment"))</f>
        <v>Repayment</v>
      </c>
      <c r="D68" s="25" t="n">
        <f aca="false">J67</f>
        <v>31209.8498204322</v>
      </c>
      <c r="E68" s="25" t="n">
        <f aca="false">D68*'Inputs &amp; Summary'!$B$14</f>
        <v>214.567717515471</v>
      </c>
      <c r="F68" s="25" t="n">
        <f aca="false">IF(D68&lt;=0,0,IF(A68&lt;='Inputs &amp; Summary'!$B$7,E68,MIN(D68+E68,(-PMT('Inputs &amp; Summary'!$B$14,'Inputs &amp; Summary'!$B$8,'Inputs &amp; Summary'!$B$16)))))</f>
        <v>320.146318071728</v>
      </c>
      <c r="G68" s="25" t="n">
        <f aca="false">IF(D68&lt;=0,0,'Inputs &amp; Summary'!$B$9)</f>
        <v>200</v>
      </c>
      <c r="H68" s="25" t="n">
        <f aca="false">MIN(D68+E68,F68+G68)</f>
        <v>520.146318071728</v>
      </c>
      <c r="I68" s="25" t="n">
        <f aca="false">H68-E68</f>
        <v>305.578600556257</v>
      </c>
      <c r="J68" s="25" t="n">
        <f aca="false">MAX(0,D68+E68-H68)</f>
        <v>30904.2712198759</v>
      </c>
    </row>
    <row r="69" customFormat="false" ht="15" hidden="false" customHeight="true" outlineLevel="0" collapsed="false">
      <c r="A69" s="22" t="n">
        <v>68</v>
      </c>
      <c r="B69" s="23" t="n">
        <f aca="false">EDATE(B68,1)</f>
        <v>48274</v>
      </c>
      <c r="C69" s="24" t="str">
        <f aca="false">IF(D69&lt;=0,"Paid Off",IF(A69&lt;='Inputs &amp; Summary'!$B$7,"Draw (Interest-Only)","Repayment"))</f>
        <v>Repayment</v>
      </c>
      <c r="D69" s="25" t="n">
        <f aca="false">J68</f>
        <v>30904.2712198759</v>
      </c>
      <c r="E69" s="25" t="n">
        <f aca="false">D69*'Inputs &amp; Summary'!$B$14</f>
        <v>212.466864636647</v>
      </c>
      <c r="F69" s="25" t="n">
        <f aca="false">IF(D69&lt;=0,0,IF(A69&lt;='Inputs &amp; Summary'!$B$7,E69,MIN(D69+E69,(-PMT('Inputs &amp; Summary'!$B$14,'Inputs &amp; Summary'!$B$8,'Inputs &amp; Summary'!$B$16)))))</f>
        <v>320.146318071728</v>
      </c>
      <c r="G69" s="25" t="n">
        <f aca="false">IF(D69&lt;=0,0,'Inputs &amp; Summary'!$B$9)</f>
        <v>200</v>
      </c>
      <c r="H69" s="25" t="n">
        <f aca="false">MIN(D69+E69,F69+G69)</f>
        <v>520.146318071728</v>
      </c>
      <c r="I69" s="25" t="n">
        <f aca="false">H69-E69</f>
        <v>307.679453435081</v>
      </c>
      <c r="J69" s="25" t="n">
        <f aca="false">MAX(0,D69+E69-H69)</f>
        <v>30596.5917664408</v>
      </c>
    </row>
    <row r="70" customFormat="false" ht="15" hidden="false" customHeight="true" outlineLevel="0" collapsed="false">
      <c r="A70" s="22" t="n">
        <v>69</v>
      </c>
      <c r="B70" s="23" t="n">
        <f aca="false">EDATE(B69,1)</f>
        <v>48305</v>
      </c>
      <c r="C70" s="24" t="str">
        <f aca="false">IF(D70&lt;=0,"Paid Off",IF(A70&lt;='Inputs &amp; Summary'!$B$7,"Draw (Interest-Only)","Repayment"))</f>
        <v>Repayment</v>
      </c>
      <c r="D70" s="25" t="n">
        <f aca="false">J69</f>
        <v>30596.5917664408</v>
      </c>
      <c r="E70" s="25" t="n">
        <f aca="false">D70*'Inputs &amp; Summary'!$B$14</f>
        <v>210.351568394281</v>
      </c>
      <c r="F70" s="25" t="n">
        <f aca="false">IF(D70&lt;=0,0,IF(A70&lt;='Inputs &amp; Summary'!$B$7,E70,MIN(D70+E70,(-PMT('Inputs &amp; Summary'!$B$14,'Inputs &amp; Summary'!$B$8,'Inputs &amp; Summary'!$B$16)))))</f>
        <v>320.146318071728</v>
      </c>
      <c r="G70" s="25" t="n">
        <f aca="false">IF(D70&lt;=0,0,'Inputs &amp; Summary'!$B$9)</f>
        <v>200</v>
      </c>
      <c r="H70" s="25" t="n">
        <f aca="false">MIN(D70+E70,F70+G70)</f>
        <v>520.146318071728</v>
      </c>
      <c r="I70" s="25" t="n">
        <f aca="false">H70-E70</f>
        <v>309.794749677448</v>
      </c>
      <c r="J70" s="25" t="n">
        <f aca="false">MAX(0,D70+E70-H70)</f>
        <v>30286.7970167634</v>
      </c>
    </row>
    <row r="71" customFormat="false" ht="15" hidden="false" customHeight="true" outlineLevel="0" collapsed="false">
      <c r="A71" s="22" t="n">
        <v>70</v>
      </c>
      <c r="B71" s="23" t="n">
        <f aca="false">EDATE(B70,1)</f>
        <v>48335</v>
      </c>
      <c r="C71" s="24" t="str">
        <f aca="false">IF(D71&lt;=0,"Paid Off",IF(A71&lt;='Inputs &amp; Summary'!$B$7,"Draw (Interest-Only)","Repayment"))</f>
        <v>Repayment</v>
      </c>
      <c r="D71" s="25" t="n">
        <f aca="false">J70</f>
        <v>30286.7970167634</v>
      </c>
      <c r="E71" s="25" t="n">
        <f aca="false">D71*'Inputs &amp; Summary'!$B$14</f>
        <v>208.221729490248</v>
      </c>
      <c r="F71" s="25" t="n">
        <f aca="false">IF(D71&lt;=0,0,IF(A71&lt;='Inputs &amp; Summary'!$B$7,E71,MIN(D71+E71,(-PMT('Inputs &amp; Summary'!$B$14,'Inputs &amp; Summary'!$B$8,'Inputs &amp; Summary'!$B$16)))))</f>
        <v>320.146318071728</v>
      </c>
      <c r="G71" s="25" t="n">
        <f aca="false">IF(D71&lt;=0,0,'Inputs &amp; Summary'!$B$9)</f>
        <v>200</v>
      </c>
      <c r="H71" s="25" t="n">
        <f aca="false">MIN(D71+E71,F71+G71)</f>
        <v>520.146318071728</v>
      </c>
      <c r="I71" s="25" t="n">
        <f aca="false">H71-E71</f>
        <v>311.92458858148</v>
      </c>
      <c r="J71" s="25" t="n">
        <f aca="false">MAX(0,D71+E71-H71)</f>
        <v>29974.8724281819</v>
      </c>
    </row>
    <row r="72" customFormat="false" ht="15" hidden="false" customHeight="true" outlineLevel="0" collapsed="false">
      <c r="A72" s="22" t="n">
        <v>71</v>
      </c>
      <c r="B72" s="23" t="n">
        <f aca="false">EDATE(B71,1)</f>
        <v>48366</v>
      </c>
      <c r="C72" s="24" t="str">
        <f aca="false">IF(D72&lt;=0,"Paid Off",IF(A72&lt;='Inputs &amp; Summary'!$B$7,"Draw (Interest-Only)","Repayment"))</f>
        <v>Repayment</v>
      </c>
      <c r="D72" s="25" t="n">
        <f aca="false">J71</f>
        <v>29974.8724281819</v>
      </c>
      <c r="E72" s="25" t="n">
        <f aca="false">D72*'Inputs &amp; Summary'!$B$14</f>
        <v>206.07724794375</v>
      </c>
      <c r="F72" s="25" t="n">
        <f aca="false">IF(D72&lt;=0,0,IF(A72&lt;='Inputs &amp; Summary'!$B$7,E72,MIN(D72+E72,(-PMT('Inputs &amp; Summary'!$B$14,'Inputs &amp; Summary'!$B$8,'Inputs &amp; Summary'!$B$16)))))</f>
        <v>320.146318071728</v>
      </c>
      <c r="G72" s="25" t="n">
        <f aca="false">IF(D72&lt;=0,0,'Inputs &amp; Summary'!$B$9)</f>
        <v>200</v>
      </c>
      <c r="H72" s="25" t="n">
        <f aca="false">MIN(D72+E72,F72+G72)</f>
        <v>520.146318071728</v>
      </c>
      <c r="I72" s="25" t="n">
        <f aca="false">H72-E72</f>
        <v>314.069070127978</v>
      </c>
      <c r="J72" s="25" t="n">
        <f aca="false">MAX(0,D72+E72-H72)</f>
        <v>29660.8033580539</v>
      </c>
    </row>
    <row r="73" customFormat="false" ht="15" hidden="false" customHeight="true" outlineLevel="0" collapsed="false">
      <c r="A73" s="22" t="n">
        <v>72</v>
      </c>
      <c r="B73" s="23" t="n">
        <f aca="false">EDATE(B72,1)</f>
        <v>48396</v>
      </c>
      <c r="C73" s="24" t="str">
        <f aca="false">IF(D73&lt;=0,"Paid Off",IF(A73&lt;='Inputs &amp; Summary'!$B$7,"Draw (Interest-Only)","Repayment"))</f>
        <v>Repayment</v>
      </c>
      <c r="D73" s="25" t="n">
        <f aca="false">J72</f>
        <v>29660.8033580539</v>
      </c>
      <c r="E73" s="25" t="n">
        <f aca="false">D73*'Inputs &amp; Summary'!$B$14</f>
        <v>203.918023086621</v>
      </c>
      <c r="F73" s="25" t="n">
        <f aca="false">IF(D73&lt;=0,0,IF(A73&lt;='Inputs &amp; Summary'!$B$7,E73,MIN(D73+E73,(-PMT('Inputs &amp; Summary'!$B$14,'Inputs &amp; Summary'!$B$8,'Inputs &amp; Summary'!$B$16)))))</f>
        <v>320.146318071728</v>
      </c>
      <c r="G73" s="25" t="n">
        <f aca="false">IF(D73&lt;=0,0,'Inputs &amp; Summary'!$B$9)</f>
        <v>200</v>
      </c>
      <c r="H73" s="25" t="n">
        <f aca="false">MIN(D73+E73,F73+G73)</f>
        <v>520.146318071728</v>
      </c>
      <c r="I73" s="25" t="n">
        <f aca="false">H73-E73</f>
        <v>316.228294985108</v>
      </c>
      <c r="J73" s="25" t="n">
        <f aca="false">MAX(0,D73+E73-H73)</f>
        <v>29344.5750630688</v>
      </c>
    </row>
    <row r="74" customFormat="false" ht="15" hidden="false" customHeight="true" outlineLevel="0" collapsed="false">
      <c r="A74" s="22" t="n">
        <v>73</v>
      </c>
      <c r="B74" s="23" t="n">
        <f aca="false">EDATE(B73,1)</f>
        <v>48427</v>
      </c>
      <c r="C74" s="24" t="str">
        <f aca="false">IF(D74&lt;=0,"Paid Off",IF(A74&lt;='Inputs &amp; Summary'!$B$7,"Draw (Interest-Only)","Repayment"))</f>
        <v>Repayment</v>
      </c>
      <c r="D74" s="25" t="n">
        <f aca="false">J73</f>
        <v>29344.5750630688</v>
      </c>
      <c r="E74" s="25" t="n">
        <f aca="false">D74*'Inputs &amp; Summary'!$B$14</f>
        <v>201.743953558598</v>
      </c>
      <c r="F74" s="25" t="n">
        <f aca="false">IF(D74&lt;=0,0,IF(A74&lt;='Inputs &amp; Summary'!$B$7,E74,MIN(D74+E74,(-PMT('Inputs &amp; Summary'!$B$14,'Inputs &amp; Summary'!$B$8,'Inputs &amp; Summary'!$B$16)))))</f>
        <v>320.146318071728</v>
      </c>
      <c r="G74" s="25" t="n">
        <f aca="false">IF(D74&lt;=0,0,'Inputs &amp; Summary'!$B$9)</f>
        <v>200</v>
      </c>
      <c r="H74" s="25" t="n">
        <f aca="false">MIN(D74+E74,F74+G74)</f>
        <v>520.146318071728</v>
      </c>
      <c r="I74" s="25" t="n">
        <f aca="false">H74-E74</f>
        <v>318.40236451313</v>
      </c>
      <c r="J74" s="25" t="n">
        <f aca="false">MAX(0,D74+E74-H74)</f>
        <v>29026.1726985557</v>
      </c>
    </row>
    <row r="75" customFormat="false" ht="15" hidden="false" customHeight="true" outlineLevel="0" collapsed="false">
      <c r="A75" s="22" t="n">
        <v>74</v>
      </c>
      <c r="B75" s="23" t="n">
        <f aca="false">EDATE(B74,1)</f>
        <v>48458</v>
      </c>
      <c r="C75" s="24" t="str">
        <f aca="false">IF(D75&lt;=0,"Paid Off",IF(A75&lt;='Inputs &amp; Summary'!$B$7,"Draw (Interest-Only)","Repayment"))</f>
        <v>Repayment</v>
      </c>
      <c r="D75" s="25" t="n">
        <f aca="false">J74</f>
        <v>29026.1726985557</v>
      </c>
      <c r="E75" s="25" t="n">
        <f aca="false">D75*'Inputs &amp; Summary'!$B$14</f>
        <v>199.55493730257</v>
      </c>
      <c r="F75" s="25" t="n">
        <f aca="false">IF(D75&lt;=0,0,IF(A75&lt;='Inputs &amp; Summary'!$B$7,E75,MIN(D75+E75,(-PMT('Inputs &amp; Summary'!$B$14,'Inputs &amp; Summary'!$B$8,'Inputs &amp; Summary'!$B$16)))))</f>
        <v>320.146318071728</v>
      </c>
      <c r="G75" s="25" t="n">
        <f aca="false">IF(D75&lt;=0,0,'Inputs &amp; Summary'!$B$9)</f>
        <v>200</v>
      </c>
      <c r="H75" s="25" t="n">
        <f aca="false">MIN(D75+E75,F75+G75)</f>
        <v>520.146318071728</v>
      </c>
      <c r="I75" s="25" t="n">
        <f aca="false">H75-E75</f>
        <v>320.591380769158</v>
      </c>
      <c r="J75" s="25" t="n">
        <f aca="false">MAX(0,D75+E75-H75)</f>
        <v>28705.5813177865</v>
      </c>
    </row>
    <row r="76" customFormat="false" ht="15" hidden="false" customHeight="true" outlineLevel="0" collapsed="false">
      <c r="A76" s="22" t="n">
        <v>75</v>
      </c>
      <c r="B76" s="23" t="n">
        <f aca="false">EDATE(B75,1)</f>
        <v>48488</v>
      </c>
      <c r="C76" s="24" t="str">
        <f aca="false">IF(D76&lt;=0,"Paid Off",IF(A76&lt;='Inputs &amp; Summary'!$B$7,"Draw (Interest-Only)","Repayment"))</f>
        <v>Repayment</v>
      </c>
      <c r="D76" s="25" t="n">
        <f aca="false">J75</f>
        <v>28705.5813177865</v>
      </c>
      <c r="E76" s="25" t="n">
        <f aca="false">D76*'Inputs &amp; Summary'!$B$14</f>
        <v>197.350871559782</v>
      </c>
      <c r="F76" s="25" t="n">
        <f aca="false">IF(D76&lt;=0,0,IF(A76&lt;='Inputs &amp; Summary'!$B$7,E76,MIN(D76+E76,(-PMT('Inputs &amp; Summary'!$B$14,'Inputs &amp; Summary'!$B$8,'Inputs &amp; Summary'!$B$16)))))</f>
        <v>320.146318071728</v>
      </c>
      <c r="G76" s="25" t="n">
        <f aca="false">IF(D76&lt;=0,0,'Inputs &amp; Summary'!$B$9)</f>
        <v>200</v>
      </c>
      <c r="H76" s="25" t="n">
        <f aca="false">MIN(D76+E76,F76+G76)</f>
        <v>520.146318071728</v>
      </c>
      <c r="I76" s="25" t="n">
        <f aca="false">H76-E76</f>
        <v>322.795446511946</v>
      </c>
      <c r="J76" s="25" t="n">
        <f aca="false">MAX(0,D76+E76-H76)</f>
        <v>28382.7858712746</v>
      </c>
    </row>
    <row r="77" customFormat="false" ht="15" hidden="false" customHeight="true" outlineLevel="0" collapsed="false">
      <c r="A77" s="22" t="n">
        <v>76</v>
      </c>
      <c r="B77" s="23" t="n">
        <f aca="false">EDATE(B76,1)</f>
        <v>48519</v>
      </c>
      <c r="C77" s="24" t="str">
        <f aca="false">IF(D77&lt;=0,"Paid Off",IF(A77&lt;='Inputs &amp; Summary'!$B$7,"Draw (Interest-Only)","Repayment"))</f>
        <v>Repayment</v>
      </c>
      <c r="D77" s="25" t="n">
        <f aca="false">J76</f>
        <v>28382.7858712746</v>
      </c>
      <c r="E77" s="25" t="n">
        <f aca="false">D77*'Inputs &amp; Summary'!$B$14</f>
        <v>195.131652865013</v>
      </c>
      <c r="F77" s="25" t="n">
        <f aca="false">IF(D77&lt;=0,0,IF(A77&lt;='Inputs &amp; Summary'!$B$7,E77,MIN(D77+E77,(-PMT('Inputs &amp; Summary'!$B$14,'Inputs &amp; Summary'!$B$8,'Inputs &amp; Summary'!$B$16)))))</f>
        <v>320.146318071728</v>
      </c>
      <c r="G77" s="25" t="n">
        <f aca="false">IF(D77&lt;=0,0,'Inputs &amp; Summary'!$B$9)</f>
        <v>200</v>
      </c>
      <c r="H77" s="25" t="n">
        <f aca="false">MIN(D77+E77,F77+G77)</f>
        <v>520.146318071728</v>
      </c>
      <c r="I77" s="25" t="n">
        <f aca="false">H77-E77</f>
        <v>325.014665206715</v>
      </c>
      <c r="J77" s="25" t="n">
        <f aca="false">MAX(0,D77+E77-H77)</f>
        <v>28057.7712060678</v>
      </c>
    </row>
    <row r="78" customFormat="false" ht="15" hidden="false" customHeight="true" outlineLevel="0" collapsed="false">
      <c r="A78" s="22" t="n">
        <v>77</v>
      </c>
      <c r="B78" s="23" t="n">
        <f aca="false">EDATE(B77,1)</f>
        <v>48549</v>
      </c>
      <c r="C78" s="24" t="str">
        <f aca="false">IF(D78&lt;=0,"Paid Off",IF(A78&lt;='Inputs &amp; Summary'!$B$7,"Draw (Interest-Only)","Repayment"))</f>
        <v>Repayment</v>
      </c>
      <c r="D78" s="25" t="n">
        <f aca="false">J77</f>
        <v>28057.7712060678</v>
      </c>
      <c r="E78" s="25" t="n">
        <f aca="false">D78*'Inputs &amp; Summary'!$B$14</f>
        <v>192.897177041716</v>
      </c>
      <c r="F78" s="25" t="n">
        <f aca="false">IF(D78&lt;=0,0,IF(A78&lt;='Inputs &amp; Summary'!$B$7,E78,MIN(D78+E78,(-PMT('Inputs &amp; Summary'!$B$14,'Inputs &amp; Summary'!$B$8,'Inputs &amp; Summary'!$B$16)))))</f>
        <v>320.146318071728</v>
      </c>
      <c r="G78" s="25" t="n">
        <f aca="false">IF(D78&lt;=0,0,'Inputs &amp; Summary'!$B$9)</f>
        <v>200</v>
      </c>
      <c r="H78" s="25" t="n">
        <f aca="false">MIN(D78+E78,F78+G78)</f>
        <v>520.146318071728</v>
      </c>
      <c r="I78" s="25" t="n">
        <f aca="false">H78-E78</f>
        <v>327.249141030012</v>
      </c>
      <c r="J78" s="25" t="n">
        <f aca="false">MAX(0,D78+E78-H78)</f>
        <v>27730.5220650378</v>
      </c>
    </row>
    <row r="79" customFormat="false" ht="15" hidden="false" customHeight="true" outlineLevel="0" collapsed="false">
      <c r="A79" s="22" t="n">
        <v>78</v>
      </c>
      <c r="B79" s="23" t="n">
        <f aca="false">EDATE(B78,1)</f>
        <v>48580</v>
      </c>
      <c r="C79" s="24" t="str">
        <f aca="false">IF(D79&lt;=0,"Paid Off",IF(A79&lt;='Inputs &amp; Summary'!$B$7,"Draw (Interest-Only)","Repayment"))</f>
        <v>Repayment</v>
      </c>
      <c r="D79" s="25" t="n">
        <f aca="false">J78</f>
        <v>27730.5220650378</v>
      </c>
      <c r="E79" s="25" t="n">
        <f aca="false">D79*'Inputs &amp; Summary'!$B$14</f>
        <v>190.647339197135</v>
      </c>
      <c r="F79" s="25" t="n">
        <f aca="false">IF(D79&lt;=0,0,IF(A79&lt;='Inputs &amp; Summary'!$B$7,E79,MIN(D79+E79,(-PMT('Inputs &amp; Summary'!$B$14,'Inputs &amp; Summary'!$B$8,'Inputs &amp; Summary'!$B$16)))))</f>
        <v>320.146318071728</v>
      </c>
      <c r="G79" s="25" t="n">
        <f aca="false">IF(D79&lt;=0,0,'Inputs &amp; Summary'!$B$9)</f>
        <v>200</v>
      </c>
      <c r="H79" s="25" t="n">
        <f aca="false">MIN(D79+E79,F79+G79)</f>
        <v>520.146318071728</v>
      </c>
      <c r="I79" s="25" t="n">
        <f aca="false">H79-E79</f>
        <v>329.498978874593</v>
      </c>
      <c r="J79" s="25" t="n">
        <f aca="false">MAX(0,D79+E79-H79)</f>
        <v>27401.0230861632</v>
      </c>
    </row>
    <row r="80" customFormat="false" ht="15" hidden="false" customHeight="true" outlineLevel="0" collapsed="false">
      <c r="A80" s="22" t="n">
        <v>79</v>
      </c>
      <c r="B80" s="23" t="n">
        <f aca="false">EDATE(B79,1)</f>
        <v>48611</v>
      </c>
      <c r="C80" s="24" t="str">
        <f aca="false">IF(D80&lt;=0,"Paid Off",IF(A80&lt;='Inputs &amp; Summary'!$B$7,"Draw (Interest-Only)","Repayment"))</f>
        <v>Repayment</v>
      </c>
      <c r="D80" s="25" t="n">
        <f aca="false">J79</f>
        <v>27401.0230861632</v>
      </c>
      <c r="E80" s="25" t="n">
        <f aca="false">D80*'Inputs &amp; Summary'!$B$14</f>
        <v>188.382033717372</v>
      </c>
      <c r="F80" s="25" t="n">
        <f aca="false">IF(D80&lt;=0,0,IF(A80&lt;='Inputs &amp; Summary'!$B$7,E80,MIN(D80+E80,(-PMT('Inputs &amp; Summary'!$B$14,'Inputs &amp; Summary'!$B$8,'Inputs &amp; Summary'!$B$16)))))</f>
        <v>320.146318071728</v>
      </c>
      <c r="G80" s="25" t="n">
        <f aca="false">IF(D80&lt;=0,0,'Inputs &amp; Summary'!$B$9)</f>
        <v>200</v>
      </c>
      <c r="H80" s="25" t="n">
        <f aca="false">MIN(D80+E80,F80+G80)</f>
        <v>520.146318071728</v>
      </c>
      <c r="I80" s="25" t="n">
        <f aca="false">H80-E80</f>
        <v>331.764284354356</v>
      </c>
      <c r="J80" s="25" t="n">
        <f aca="false">MAX(0,D80+E80-H80)</f>
        <v>27069.2588018089</v>
      </c>
    </row>
    <row r="81" customFormat="false" ht="15" hidden="false" customHeight="true" outlineLevel="0" collapsed="false">
      <c r="A81" s="22" t="n">
        <v>80</v>
      </c>
      <c r="B81" s="23" t="n">
        <f aca="false">EDATE(B80,1)</f>
        <v>48639</v>
      </c>
      <c r="C81" s="24" t="str">
        <f aca="false">IF(D81&lt;=0,"Paid Off",IF(A81&lt;='Inputs &amp; Summary'!$B$7,"Draw (Interest-Only)","Repayment"))</f>
        <v>Repayment</v>
      </c>
      <c r="D81" s="25" t="n">
        <f aca="false">J80</f>
        <v>27069.2588018089</v>
      </c>
      <c r="E81" s="25" t="n">
        <f aca="false">D81*'Inputs &amp; Summary'!$B$14</f>
        <v>186.101154262436</v>
      </c>
      <c r="F81" s="25" t="n">
        <f aca="false">IF(D81&lt;=0,0,IF(A81&lt;='Inputs &amp; Summary'!$B$7,E81,MIN(D81+E81,(-PMT('Inputs &amp; Summary'!$B$14,'Inputs &amp; Summary'!$B$8,'Inputs &amp; Summary'!$B$16)))))</f>
        <v>320.146318071728</v>
      </c>
      <c r="G81" s="25" t="n">
        <f aca="false">IF(D81&lt;=0,0,'Inputs &amp; Summary'!$B$9)</f>
        <v>200</v>
      </c>
      <c r="H81" s="25" t="n">
        <f aca="false">MIN(D81+E81,F81+G81)</f>
        <v>520.146318071728</v>
      </c>
      <c r="I81" s="25" t="n">
        <f aca="false">H81-E81</f>
        <v>334.045163809292</v>
      </c>
      <c r="J81" s="25" t="n">
        <f aca="false">MAX(0,D81+E81-H81)</f>
        <v>26735.2136379996</v>
      </c>
    </row>
    <row r="82" customFormat="false" ht="15" hidden="false" customHeight="true" outlineLevel="0" collapsed="false">
      <c r="A82" s="22" t="n">
        <v>81</v>
      </c>
      <c r="B82" s="23" t="n">
        <f aca="false">EDATE(B81,1)</f>
        <v>48670</v>
      </c>
      <c r="C82" s="24" t="str">
        <f aca="false">IF(D82&lt;=0,"Paid Off",IF(A82&lt;='Inputs &amp; Summary'!$B$7,"Draw (Interest-Only)","Repayment"))</f>
        <v>Repayment</v>
      </c>
      <c r="D82" s="25" t="n">
        <f aca="false">J81</f>
        <v>26735.2136379996</v>
      </c>
      <c r="E82" s="25" t="n">
        <f aca="false">D82*'Inputs &amp; Summary'!$B$14</f>
        <v>183.804593761247</v>
      </c>
      <c r="F82" s="25" t="n">
        <f aca="false">IF(D82&lt;=0,0,IF(A82&lt;='Inputs &amp; Summary'!$B$7,E82,MIN(D82+E82,(-PMT('Inputs &amp; Summary'!$B$14,'Inputs &amp; Summary'!$B$8,'Inputs &amp; Summary'!$B$16)))))</f>
        <v>320.146318071728</v>
      </c>
      <c r="G82" s="25" t="n">
        <f aca="false">IF(D82&lt;=0,0,'Inputs &amp; Summary'!$B$9)</f>
        <v>200</v>
      </c>
      <c r="H82" s="25" t="n">
        <f aca="false">MIN(D82+E82,F82+G82)</f>
        <v>520.146318071728</v>
      </c>
      <c r="I82" s="25" t="n">
        <f aca="false">H82-E82</f>
        <v>336.341724310481</v>
      </c>
      <c r="J82" s="25" t="n">
        <f aca="false">MAX(0,D82+E82-H82)</f>
        <v>26398.8719136891</v>
      </c>
    </row>
    <row r="83" customFormat="false" ht="15" hidden="false" customHeight="true" outlineLevel="0" collapsed="false">
      <c r="A83" s="22" t="n">
        <v>82</v>
      </c>
      <c r="B83" s="23" t="n">
        <f aca="false">EDATE(B82,1)</f>
        <v>48700</v>
      </c>
      <c r="C83" s="24" t="str">
        <f aca="false">IF(D83&lt;=0,"Paid Off",IF(A83&lt;='Inputs &amp; Summary'!$B$7,"Draw (Interest-Only)","Repayment"))</f>
        <v>Repayment</v>
      </c>
      <c r="D83" s="25" t="n">
        <f aca="false">J82</f>
        <v>26398.8719136891</v>
      </c>
      <c r="E83" s="25" t="n">
        <f aca="false">D83*'Inputs &amp; Summary'!$B$14</f>
        <v>181.492244406613</v>
      </c>
      <c r="F83" s="25" t="n">
        <f aca="false">IF(D83&lt;=0,0,IF(A83&lt;='Inputs &amp; Summary'!$B$7,E83,MIN(D83+E83,(-PMT('Inputs &amp; Summary'!$B$14,'Inputs &amp; Summary'!$B$8,'Inputs &amp; Summary'!$B$16)))))</f>
        <v>320.146318071728</v>
      </c>
      <c r="G83" s="25" t="n">
        <f aca="false">IF(D83&lt;=0,0,'Inputs &amp; Summary'!$B$9)</f>
        <v>200</v>
      </c>
      <c r="H83" s="25" t="n">
        <f aca="false">MIN(D83+E83,F83+G83)</f>
        <v>520.146318071728</v>
      </c>
      <c r="I83" s="25" t="n">
        <f aca="false">H83-E83</f>
        <v>338.654073665115</v>
      </c>
      <c r="J83" s="25" t="n">
        <f aca="false">MAX(0,D83+E83-H83)</f>
        <v>26060.217840024</v>
      </c>
    </row>
    <row r="84" customFormat="false" ht="15" hidden="false" customHeight="true" outlineLevel="0" collapsed="false">
      <c r="A84" s="22" t="n">
        <v>83</v>
      </c>
      <c r="B84" s="23" t="n">
        <f aca="false">EDATE(B83,1)</f>
        <v>48731</v>
      </c>
      <c r="C84" s="24" t="str">
        <f aca="false">IF(D84&lt;=0,"Paid Off",IF(A84&lt;='Inputs &amp; Summary'!$B$7,"Draw (Interest-Only)","Repayment"))</f>
        <v>Repayment</v>
      </c>
      <c r="D84" s="25" t="n">
        <f aca="false">J83</f>
        <v>26060.217840024</v>
      </c>
      <c r="E84" s="25" t="n">
        <f aca="false">D84*'Inputs &amp; Summary'!$B$14</f>
        <v>179.163997650165</v>
      </c>
      <c r="F84" s="25" t="n">
        <f aca="false">IF(D84&lt;=0,0,IF(A84&lt;='Inputs &amp; Summary'!$B$7,E84,MIN(D84+E84,(-PMT('Inputs &amp; Summary'!$B$14,'Inputs &amp; Summary'!$B$8,'Inputs &amp; Summary'!$B$16)))))</f>
        <v>320.146318071728</v>
      </c>
      <c r="G84" s="25" t="n">
        <f aca="false">IF(D84&lt;=0,0,'Inputs &amp; Summary'!$B$9)</f>
        <v>200</v>
      </c>
      <c r="H84" s="25" t="n">
        <f aca="false">MIN(D84+E84,F84+G84)</f>
        <v>520.146318071728</v>
      </c>
      <c r="I84" s="25" t="n">
        <f aca="false">H84-E84</f>
        <v>340.982320421563</v>
      </c>
      <c r="J84" s="25" t="n">
        <f aca="false">MAX(0,D84+E84-H84)</f>
        <v>25719.2355196024</v>
      </c>
    </row>
    <row r="85" customFormat="false" ht="15" hidden="false" customHeight="true" outlineLevel="0" collapsed="false">
      <c r="A85" s="22" t="n">
        <v>84</v>
      </c>
      <c r="B85" s="23" t="n">
        <f aca="false">EDATE(B84,1)</f>
        <v>48761</v>
      </c>
      <c r="C85" s="24" t="str">
        <f aca="false">IF(D85&lt;=0,"Paid Off",IF(A85&lt;='Inputs &amp; Summary'!$B$7,"Draw (Interest-Only)","Repayment"))</f>
        <v>Repayment</v>
      </c>
      <c r="D85" s="25" t="n">
        <f aca="false">J84</f>
        <v>25719.2355196024</v>
      </c>
      <c r="E85" s="25" t="n">
        <f aca="false">D85*'Inputs &amp; Summary'!$B$14</f>
        <v>176.819744197267</v>
      </c>
      <c r="F85" s="25" t="n">
        <f aca="false">IF(D85&lt;=0,0,IF(A85&lt;='Inputs &amp; Summary'!$B$7,E85,MIN(D85+E85,(-PMT('Inputs &amp; Summary'!$B$14,'Inputs &amp; Summary'!$B$8,'Inputs &amp; Summary'!$B$16)))))</f>
        <v>320.146318071728</v>
      </c>
      <c r="G85" s="25" t="n">
        <f aca="false">IF(D85&lt;=0,0,'Inputs &amp; Summary'!$B$9)</f>
        <v>200</v>
      </c>
      <c r="H85" s="25" t="n">
        <f aca="false">MIN(D85+E85,F85+G85)</f>
        <v>520.146318071728</v>
      </c>
      <c r="I85" s="25" t="n">
        <f aca="false">H85-E85</f>
        <v>343.326573874461</v>
      </c>
      <c r="J85" s="25" t="n">
        <f aca="false">MAX(0,D85+E85-H85)</f>
        <v>25375.908945728</v>
      </c>
    </row>
    <row r="86" customFormat="false" ht="15" hidden="false" customHeight="true" outlineLevel="0" collapsed="false">
      <c r="A86" s="22" t="n">
        <v>85</v>
      </c>
      <c r="B86" s="23" t="n">
        <f aca="false">EDATE(B85,1)</f>
        <v>48792</v>
      </c>
      <c r="C86" s="24" t="str">
        <f aca="false">IF(D86&lt;=0,"Paid Off",IF(A86&lt;='Inputs &amp; Summary'!$B$7,"Draw (Interest-Only)","Repayment"))</f>
        <v>Repayment</v>
      </c>
      <c r="D86" s="25" t="n">
        <f aca="false">J85</f>
        <v>25375.908945728</v>
      </c>
      <c r="E86" s="25" t="n">
        <f aca="false">D86*'Inputs &amp; Summary'!$B$14</f>
        <v>174.45937400188</v>
      </c>
      <c r="F86" s="25" t="n">
        <f aca="false">IF(D86&lt;=0,0,IF(A86&lt;='Inputs &amp; Summary'!$B$7,E86,MIN(D86+E86,(-PMT('Inputs &amp; Summary'!$B$14,'Inputs &amp; Summary'!$B$8,'Inputs &amp; Summary'!$B$16)))))</f>
        <v>320.146318071728</v>
      </c>
      <c r="G86" s="25" t="n">
        <f aca="false">IF(D86&lt;=0,0,'Inputs &amp; Summary'!$B$9)</f>
        <v>200</v>
      </c>
      <c r="H86" s="25" t="n">
        <f aca="false">MIN(D86+E86,F86+G86)</f>
        <v>520.146318071728</v>
      </c>
      <c r="I86" s="25" t="n">
        <f aca="false">H86-E86</f>
        <v>345.686944069848</v>
      </c>
      <c r="J86" s="25" t="n">
        <f aca="false">MAX(0,D86+E86-H86)</f>
        <v>25030.2220016581</v>
      </c>
    </row>
    <row r="87" customFormat="false" ht="15" hidden="false" customHeight="true" outlineLevel="0" collapsed="false">
      <c r="A87" s="22" t="n">
        <v>86</v>
      </c>
      <c r="B87" s="23" t="n">
        <f aca="false">EDATE(B86,1)</f>
        <v>48823</v>
      </c>
      <c r="C87" s="24" t="str">
        <f aca="false">IF(D87&lt;=0,"Paid Off",IF(A87&lt;='Inputs &amp; Summary'!$B$7,"Draw (Interest-Only)","Repayment"))</f>
        <v>Repayment</v>
      </c>
      <c r="D87" s="25" t="n">
        <f aca="false">J86</f>
        <v>25030.2220016581</v>
      </c>
      <c r="E87" s="25" t="n">
        <f aca="false">D87*'Inputs &amp; Summary'!$B$14</f>
        <v>172.0827762614</v>
      </c>
      <c r="F87" s="25" t="n">
        <f aca="false">IF(D87&lt;=0,0,IF(A87&lt;='Inputs &amp; Summary'!$B$7,E87,MIN(D87+E87,(-PMT('Inputs &amp; Summary'!$B$14,'Inputs &amp; Summary'!$B$8,'Inputs &amp; Summary'!$B$16)))))</f>
        <v>320.146318071728</v>
      </c>
      <c r="G87" s="25" t="n">
        <f aca="false">IF(D87&lt;=0,0,'Inputs &amp; Summary'!$B$9)</f>
        <v>200</v>
      </c>
      <c r="H87" s="25" t="n">
        <f aca="false">MIN(D87+E87,F87+G87)</f>
        <v>520.146318071728</v>
      </c>
      <c r="I87" s="25" t="n">
        <f aca="false">H87-E87</f>
        <v>348.063541810329</v>
      </c>
      <c r="J87" s="25" t="n">
        <f aca="false">MAX(0,D87+E87-H87)</f>
        <v>24682.1584598478</v>
      </c>
    </row>
    <row r="88" customFormat="false" ht="15" hidden="false" customHeight="true" outlineLevel="0" collapsed="false">
      <c r="A88" s="22" t="n">
        <v>87</v>
      </c>
      <c r="B88" s="23" t="n">
        <f aca="false">EDATE(B87,1)</f>
        <v>48853</v>
      </c>
      <c r="C88" s="24" t="str">
        <f aca="false">IF(D88&lt;=0,"Paid Off",IF(A88&lt;='Inputs &amp; Summary'!$B$7,"Draw (Interest-Only)","Repayment"))</f>
        <v>Repayment</v>
      </c>
      <c r="D88" s="25" t="n">
        <f aca="false">J87</f>
        <v>24682.1584598478</v>
      </c>
      <c r="E88" s="25" t="n">
        <f aca="false">D88*'Inputs &amp; Summary'!$B$14</f>
        <v>169.689839411454</v>
      </c>
      <c r="F88" s="25" t="n">
        <f aca="false">IF(D88&lt;=0,0,IF(A88&lt;='Inputs &amp; Summary'!$B$7,E88,MIN(D88+E88,(-PMT('Inputs &amp; Summary'!$B$14,'Inputs &amp; Summary'!$B$8,'Inputs &amp; Summary'!$B$16)))))</f>
        <v>320.146318071728</v>
      </c>
      <c r="G88" s="25" t="n">
        <f aca="false">IF(D88&lt;=0,0,'Inputs &amp; Summary'!$B$9)</f>
        <v>200</v>
      </c>
      <c r="H88" s="25" t="n">
        <f aca="false">MIN(D88+E88,F88+G88)</f>
        <v>520.146318071728</v>
      </c>
      <c r="I88" s="25" t="n">
        <f aca="false">H88-E88</f>
        <v>350.456478660275</v>
      </c>
      <c r="J88" s="25" t="n">
        <f aca="false">MAX(0,D88+E88-H88)</f>
        <v>24331.7019811875</v>
      </c>
    </row>
    <row r="89" customFormat="false" ht="15" hidden="false" customHeight="true" outlineLevel="0" collapsed="false">
      <c r="A89" s="22" t="n">
        <v>88</v>
      </c>
      <c r="B89" s="23" t="n">
        <f aca="false">EDATE(B88,1)</f>
        <v>48884</v>
      </c>
      <c r="C89" s="24" t="str">
        <f aca="false">IF(D89&lt;=0,"Paid Off",IF(A89&lt;='Inputs &amp; Summary'!$B$7,"Draw (Interest-Only)","Repayment"))</f>
        <v>Repayment</v>
      </c>
      <c r="D89" s="25" t="n">
        <f aca="false">J88</f>
        <v>24331.7019811875</v>
      </c>
      <c r="E89" s="25" t="n">
        <f aca="false">D89*'Inputs &amp; Summary'!$B$14</f>
        <v>167.280451120664</v>
      </c>
      <c r="F89" s="25" t="n">
        <f aca="false">IF(D89&lt;=0,0,IF(A89&lt;='Inputs &amp; Summary'!$B$7,E89,MIN(D89+E89,(-PMT('Inputs &amp; Summary'!$B$14,'Inputs &amp; Summary'!$B$8,'Inputs &amp; Summary'!$B$16)))))</f>
        <v>320.146318071728</v>
      </c>
      <c r="G89" s="25" t="n">
        <f aca="false">IF(D89&lt;=0,0,'Inputs &amp; Summary'!$B$9)</f>
        <v>200</v>
      </c>
      <c r="H89" s="25" t="n">
        <f aca="false">MIN(D89+E89,F89+G89)</f>
        <v>520.146318071728</v>
      </c>
      <c r="I89" s="25" t="n">
        <f aca="false">H89-E89</f>
        <v>352.865866951064</v>
      </c>
      <c r="J89" s="25" t="n">
        <f aca="false">MAX(0,D89+E89-H89)</f>
        <v>23978.8361142364</v>
      </c>
    </row>
    <row r="90" customFormat="false" ht="15" hidden="false" customHeight="true" outlineLevel="0" collapsed="false">
      <c r="A90" s="22" t="n">
        <v>89</v>
      </c>
      <c r="B90" s="23" t="n">
        <f aca="false">EDATE(B89,1)</f>
        <v>48914</v>
      </c>
      <c r="C90" s="24" t="str">
        <f aca="false">IF(D90&lt;=0,"Paid Off",IF(A90&lt;='Inputs &amp; Summary'!$B$7,"Draw (Interest-Only)","Repayment"))</f>
        <v>Repayment</v>
      </c>
      <c r="D90" s="25" t="n">
        <f aca="false">J89</f>
        <v>23978.8361142364</v>
      </c>
      <c r="E90" s="25" t="n">
        <f aca="false">D90*'Inputs &amp; Summary'!$B$14</f>
        <v>164.854498285376</v>
      </c>
      <c r="F90" s="25" t="n">
        <f aca="false">IF(D90&lt;=0,0,IF(A90&lt;='Inputs &amp; Summary'!$B$7,E90,MIN(D90+E90,(-PMT('Inputs &amp; Summary'!$B$14,'Inputs &amp; Summary'!$B$8,'Inputs &amp; Summary'!$B$16)))))</f>
        <v>320.146318071728</v>
      </c>
      <c r="G90" s="25" t="n">
        <f aca="false">IF(D90&lt;=0,0,'Inputs &amp; Summary'!$B$9)</f>
        <v>200</v>
      </c>
      <c r="H90" s="25" t="n">
        <f aca="false">MIN(D90+E90,F90+G90)</f>
        <v>520.146318071728</v>
      </c>
      <c r="I90" s="25" t="n">
        <f aca="false">H90-E90</f>
        <v>355.291819786353</v>
      </c>
      <c r="J90" s="25" t="n">
        <f aca="false">MAX(0,D90+E90-H90)</f>
        <v>23623.5442944501</v>
      </c>
    </row>
    <row r="91" customFormat="false" ht="15" hidden="false" customHeight="true" outlineLevel="0" collapsed="false">
      <c r="A91" s="22" t="n">
        <v>90</v>
      </c>
      <c r="B91" s="23" t="n">
        <f aca="false">EDATE(B90,1)</f>
        <v>48945</v>
      </c>
      <c r="C91" s="24" t="str">
        <f aca="false">IF(D91&lt;=0,"Paid Off",IF(A91&lt;='Inputs &amp; Summary'!$B$7,"Draw (Interest-Only)","Repayment"))</f>
        <v>Repayment</v>
      </c>
      <c r="D91" s="25" t="n">
        <f aca="false">J90</f>
        <v>23623.5442944501</v>
      </c>
      <c r="E91" s="25" t="n">
        <f aca="false">D91*'Inputs &amp; Summary'!$B$14</f>
        <v>162.411867024344</v>
      </c>
      <c r="F91" s="25" t="n">
        <f aca="false">IF(D91&lt;=0,0,IF(A91&lt;='Inputs &amp; Summary'!$B$7,E91,MIN(D91+E91,(-PMT('Inputs &amp; Summary'!$B$14,'Inputs &amp; Summary'!$B$8,'Inputs &amp; Summary'!$B$16)))))</f>
        <v>320.146318071728</v>
      </c>
      <c r="G91" s="25" t="n">
        <f aca="false">IF(D91&lt;=0,0,'Inputs &amp; Summary'!$B$9)</f>
        <v>200</v>
      </c>
      <c r="H91" s="25" t="n">
        <f aca="false">MIN(D91+E91,F91+G91)</f>
        <v>520.146318071728</v>
      </c>
      <c r="I91" s="25" t="n">
        <f aca="false">H91-E91</f>
        <v>357.734451047384</v>
      </c>
      <c r="J91" s="25" t="n">
        <f aca="false">MAX(0,D91+E91-H91)</f>
        <v>23265.8098434027</v>
      </c>
    </row>
    <row r="92" customFormat="false" ht="15" hidden="false" customHeight="true" outlineLevel="0" collapsed="false">
      <c r="A92" s="22" t="n">
        <v>91</v>
      </c>
      <c r="B92" s="23" t="n">
        <f aca="false">EDATE(B91,1)</f>
        <v>48976</v>
      </c>
      <c r="C92" s="24" t="str">
        <f aca="false">IF(D92&lt;=0,"Paid Off",IF(A92&lt;='Inputs &amp; Summary'!$B$7,"Draw (Interest-Only)","Repayment"))</f>
        <v>Repayment</v>
      </c>
      <c r="D92" s="25" t="n">
        <f aca="false">J91</f>
        <v>23265.8098434027</v>
      </c>
      <c r="E92" s="25" t="n">
        <f aca="false">D92*'Inputs &amp; Summary'!$B$14</f>
        <v>159.952442673394</v>
      </c>
      <c r="F92" s="25" t="n">
        <f aca="false">IF(D92&lt;=0,0,IF(A92&lt;='Inputs &amp; Summary'!$B$7,E92,MIN(D92+E92,(-PMT('Inputs &amp; Summary'!$B$14,'Inputs &amp; Summary'!$B$8,'Inputs &amp; Summary'!$B$16)))))</f>
        <v>320.146318071728</v>
      </c>
      <c r="G92" s="25" t="n">
        <f aca="false">IF(D92&lt;=0,0,'Inputs &amp; Summary'!$B$9)</f>
        <v>200</v>
      </c>
      <c r="H92" s="25" t="n">
        <f aca="false">MIN(D92+E92,F92+G92)</f>
        <v>520.146318071728</v>
      </c>
      <c r="I92" s="25" t="n">
        <f aca="false">H92-E92</f>
        <v>360.193875398335</v>
      </c>
      <c r="J92" s="25" t="n">
        <f aca="false">MAX(0,D92+E92-H92)</f>
        <v>22905.6159680044</v>
      </c>
    </row>
    <row r="93" customFormat="false" ht="15" hidden="false" customHeight="true" outlineLevel="0" collapsed="false">
      <c r="A93" s="22" t="n">
        <v>92</v>
      </c>
      <c r="B93" s="23" t="n">
        <f aca="false">EDATE(B92,1)</f>
        <v>49004</v>
      </c>
      <c r="C93" s="24" t="str">
        <f aca="false">IF(D93&lt;=0,"Paid Off",IF(A93&lt;='Inputs &amp; Summary'!$B$7,"Draw (Interest-Only)","Repayment"))</f>
        <v>Repayment</v>
      </c>
      <c r="D93" s="25" t="n">
        <f aca="false">J92</f>
        <v>22905.6159680044</v>
      </c>
      <c r="E93" s="25" t="n">
        <f aca="false">D93*'Inputs &amp; Summary'!$B$14</f>
        <v>157.47610978003</v>
      </c>
      <c r="F93" s="25" t="n">
        <f aca="false">IF(D93&lt;=0,0,IF(A93&lt;='Inputs &amp; Summary'!$B$7,E93,MIN(D93+E93,(-PMT('Inputs &amp; Summary'!$B$14,'Inputs &amp; Summary'!$B$8,'Inputs &amp; Summary'!$B$16)))))</f>
        <v>320.146318071728</v>
      </c>
      <c r="G93" s="25" t="n">
        <f aca="false">IF(D93&lt;=0,0,'Inputs &amp; Summary'!$B$9)</f>
        <v>200</v>
      </c>
      <c r="H93" s="25" t="n">
        <f aca="false">MIN(D93+E93,F93+G93)</f>
        <v>520.146318071728</v>
      </c>
      <c r="I93" s="25" t="n">
        <f aca="false">H93-E93</f>
        <v>362.670208291698</v>
      </c>
      <c r="J93" s="25" t="n">
        <f aca="false">MAX(0,D93+E93-H93)</f>
        <v>22542.9457597127</v>
      </c>
    </row>
    <row r="94" customFormat="false" ht="15" hidden="false" customHeight="true" outlineLevel="0" collapsed="false">
      <c r="A94" s="22" t="n">
        <v>93</v>
      </c>
      <c r="B94" s="23" t="n">
        <f aca="false">EDATE(B93,1)</f>
        <v>49035</v>
      </c>
      <c r="C94" s="24" t="str">
        <f aca="false">IF(D94&lt;=0,"Paid Off",IF(A94&lt;='Inputs &amp; Summary'!$B$7,"Draw (Interest-Only)","Repayment"))</f>
        <v>Repayment</v>
      </c>
      <c r="D94" s="25" t="n">
        <f aca="false">J93</f>
        <v>22542.9457597127</v>
      </c>
      <c r="E94" s="25" t="n">
        <f aca="false">D94*'Inputs &amp; Summary'!$B$14</f>
        <v>154.982752098025</v>
      </c>
      <c r="F94" s="25" t="n">
        <f aca="false">IF(D94&lt;=0,0,IF(A94&lt;='Inputs &amp; Summary'!$B$7,E94,MIN(D94+E94,(-PMT('Inputs &amp; Summary'!$B$14,'Inputs &amp; Summary'!$B$8,'Inputs &amp; Summary'!$B$16)))))</f>
        <v>320.146318071728</v>
      </c>
      <c r="G94" s="25" t="n">
        <f aca="false">IF(D94&lt;=0,0,'Inputs &amp; Summary'!$B$9)</f>
        <v>200</v>
      </c>
      <c r="H94" s="25" t="n">
        <f aca="false">MIN(D94+E94,F94+G94)</f>
        <v>520.146318071728</v>
      </c>
      <c r="I94" s="25" t="n">
        <f aca="false">H94-E94</f>
        <v>365.163565973704</v>
      </c>
      <c r="J94" s="25" t="n">
        <f aca="false">MAX(0,D94+E94-H94)</f>
        <v>22177.782193739</v>
      </c>
    </row>
    <row r="95" customFormat="false" ht="15" hidden="false" customHeight="true" outlineLevel="0" collapsed="false">
      <c r="A95" s="22" t="n">
        <v>94</v>
      </c>
      <c r="B95" s="23" t="n">
        <f aca="false">EDATE(B94,1)</f>
        <v>49065</v>
      </c>
      <c r="C95" s="24" t="str">
        <f aca="false">IF(D95&lt;=0,"Paid Off",IF(A95&lt;='Inputs &amp; Summary'!$B$7,"Draw (Interest-Only)","Repayment"))</f>
        <v>Repayment</v>
      </c>
      <c r="D95" s="25" t="n">
        <f aca="false">J94</f>
        <v>22177.782193739</v>
      </c>
      <c r="E95" s="25" t="n">
        <f aca="false">D95*'Inputs &amp; Summary'!$B$14</f>
        <v>152.472252581955</v>
      </c>
      <c r="F95" s="25" t="n">
        <f aca="false">IF(D95&lt;=0,0,IF(A95&lt;='Inputs &amp; Summary'!$B$7,E95,MIN(D95+E95,(-PMT('Inputs &amp; Summary'!$B$14,'Inputs &amp; Summary'!$B$8,'Inputs &amp; Summary'!$B$16)))))</f>
        <v>320.146318071728</v>
      </c>
      <c r="G95" s="25" t="n">
        <f aca="false">IF(D95&lt;=0,0,'Inputs &amp; Summary'!$B$9)</f>
        <v>200</v>
      </c>
      <c r="H95" s="25" t="n">
        <f aca="false">MIN(D95+E95,F95+G95)</f>
        <v>520.146318071728</v>
      </c>
      <c r="I95" s="25" t="n">
        <f aca="false">H95-E95</f>
        <v>367.674065489773</v>
      </c>
      <c r="J95" s="25" t="n">
        <f aca="false">MAX(0,D95+E95-H95)</f>
        <v>21810.1081282492</v>
      </c>
    </row>
    <row r="96" customFormat="false" ht="15" hidden="false" customHeight="true" outlineLevel="0" collapsed="false">
      <c r="A96" s="22" t="n">
        <v>95</v>
      </c>
      <c r="B96" s="23" t="n">
        <f aca="false">EDATE(B95,1)</f>
        <v>49096</v>
      </c>
      <c r="C96" s="24" t="str">
        <f aca="false">IF(D96&lt;=0,"Paid Off",IF(A96&lt;='Inputs &amp; Summary'!$B$7,"Draw (Interest-Only)","Repayment"))</f>
        <v>Repayment</v>
      </c>
      <c r="D96" s="25" t="n">
        <f aca="false">J95</f>
        <v>21810.1081282492</v>
      </c>
      <c r="E96" s="25" t="n">
        <f aca="false">D96*'Inputs &amp; Summary'!$B$14</f>
        <v>149.944493381713</v>
      </c>
      <c r="F96" s="25" t="n">
        <f aca="false">IF(D96&lt;=0,0,IF(A96&lt;='Inputs &amp; Summary'!$B$7,E96,MIN(D96+E96,(-PMT('Inputs &amp; Summary'!$B$14,'Inputs &amp; Summary'!$B$8,'Inputs &amp; Summary'!$B$16)))))</f>
        <v>320.146318071728</v>
      </c>
      <c r="G96" s="25" t="n">
        <f aca="false">IF(D96&lt;=0,0,'Inputs &amp; Summary'!$B$9)</f>
        <v>200</v>
      </c>
      <c r="H96" s="25" t="n">
        <f aca="false">MIN(D96+E96,F96+G96)</f>
        <v>520.146318071728</v>
      </c>
      <c r="I96" s="25" t="n">
        <f aca="false">H96-E96</f>
        <v>370.201824690015</v>
      </c>
      <c r="J96" s="25" t="n">
        <f aca="false">MAX(0,D96+E96-H96)</f>
        <v>21439.9063035592</v>
      </c>
    </row>
    <row r="97" customFormat="false" ht="15" hidden="false" customHeight="true" outlineLevel="0" collapsed="false">
      <c r="A97" s="22" t="n">
        <v>96</v>
      </c>
      <c r="B97" s="23" t="n">
        <f aca="false">EDATE(B96,1)</f>
        <v>49126</v>
      </c>
      <c r="C97" s="24" t="str">
        <f aca="false">IF(D97&lt;=0,"Paid Off",IF(A97&lt;='Inputs &amp; Summary'!$B$7,"Draw (Interest-Only)","Repayment"))</f>
        <v>Repayment</v>
      </c>
      <c r="D97" s="25" t="n">
        <f aca="false">J96</f>
        <v>21439.9063035592</v>
      </c>
      <c r="E97" s="25" t="n">
        <f aca="false">D97*'Inputs &amp; Summary'!$B$14</f>
        <v>147.399355836969</v>
      </c>
      <c r="F97" s="25" t="n">
        <f aca="false">IF(D97&lt;=0,0,IF(A97&lt;='Inputs &amp; Summary'!$B$7,E97,MIN(D97+E97,(-PMT('Inputs &amp; Summary'!$B$14,'Inputs &amp; Summary'!$B$8,'Inputs &amp; Summary'!$B$16)))))</f>
        <v>320.146318071728</v>
      </c>
      <c r="G97" s="25" t="n">
        <f aca="false">IF(D97&lt;=0,0,'Inputs &amp; Summary'!$B$9)</f>
        <v>200</v>
      </c>
      <c r="H97" s="25" t="n">
        <f aca="false">MIN(D97+E97,F97+G97)</f>
        <v>520.146318071728</v>
      </c>
      <c r="I97" s="25" t="n">
        <f aca="false">H97-E97</f>
        <v>372.746962234759</v>
      </c>
      <c r="J97" s="25" t="n">
        <f aca="false">MAX(0,D97+E97-H97)</f>
        <v>21067.1593413244</v>
      </c>
    </row>
    <row r="98" customFormat="false" ht="15" hidden="false" customHeight="true" outlineLevel="0" collapsed="false">
      <c r="A98" s="22" t="n">
        <v>97</v>
      </c>
      <c r="B98" s="23" t="n">
        <f aca="false">EDATE(B97,1)</f>
        <v>49157</v>
      </c>
      <c r="C98" s="24" t="str">
        <f aca="false">IF(D98&lt;=0,"Paid Off",IF(A98&lt;='Inputs &amp; Summary'!$B$7,"Draw (Interest-Only)","Repayment"))</f>
        <v>Repayment</v>
      </c>
      <c r="D98" s="25" t="n">
        <f aca="false">J97</f>
        <v>21067.1593413244</v>
      </c>
      <c r="E98" s="25" t="n">
        <f aca="false">D98*'Inputs &amp; Summary'!$B$14</f>
        <v>144.836720471605</v>
      </c>
      <c r="F98" s="25" t="n">
        <f aca="false">IF(D98&lt;=0,0,IF(A98&lt;='Inputs &amp; Summary'!$B$7,E98,MIN(D98+E98,(-PMT('Inputs &amp; Summary'!$B$14,'Inputs &amp; Summary'!$B$8,'Inputs &amp; Summary'!$B$16)))))</f>
        <v>320.146318071728</v>
      </c>
      <c r="G98" s="25" t="n">
        <f aca="false">IF(D98&lt;=0,0,'Inputs &amp; Summary'!$B$9)</f>
        <v>200</v>
      </c>
      <c r="H98" s="25" t="n">
        <f aca="false">MIN(D98+E98,F98+G98)</f>
        <v>520.146318071728</v>
      </c>
      <c r="I98" s="25" t="n">
        <f aca="false">H98-E98</f>
        <v>375.309597600123</v>
      </c>
      <c r="J98" s="25" t="n">
        <f aca="false">MAX(0,D98+E98-H98)</f>
        <v>20691.8497437243</v>
      </c>
    </row>
    <row r="99" customFormat="false" ht="15" hidden="false" customHeight="true" outlineLevel="0" collapsed="false">
      <c r="A99" s="22" t="n">
        <v>98</v>
      </c>
      <c r="B99" s="23" t="n">
        <f aca="false">EDATE(B98,1)</f>
        <v>49188</v>
      </c>
      <c r="C99" s="24" t="str">
        <f aca="false">IF(D99&lt;=0,"Paid Off",IF(A99&lt;='Inputs &amp; Summary'!$B$7,"Draw (Interest-Only)","Repayment"))</f>
        <v>Repayment</v>
      </c>
      <c r="D99" s="25" t="n">
        <f aca="false">J98</f>
        <v>20691.8497437243</v>
      </c>
      <c r="E99" s="25" t="n">
        <f aca="false">D99*'Inputs &amp; Summary'!$B$14</f>
        <v>142.256466988105</v>
      </c>
      <c r="F99" s="25" t="n">
        <f aca="false">IF(D99&lt;=0,0,IF(A99&lt;='Inputs &amp; Summary'!$B$7,E99,MIN(D99+E99,(-PMT('Inputs &amp; Summary'!$B$14,'Inputs &amp; Summary'!$B$8,'Inputs &amp; Summary'!$B$16)))))</f>
        <v>320.146318071728</v>
      </c>
      <c r="G99" s="25" t="n">
        <f aca="false">IF(D99&lt;=0,0,'Inputs &amp; Summary'!$B$9)</f>
        <v>200</v>
      </c>
      <c r="H99" s="25" t="n">
        <f aca="false">MIN(D99+E99,F99+G99)</f>
        <v>520.146318071728</v>
      </c>
      <c r="I99" s="25" t="n">
        <f aca="false">H99-E99</f>
        <v>377.889851083624</v>
      </c>
      <c r="J99" s="25" t="n">
        <f aca="false">MAX(0,D99+E99-H99)</f>
        <v>20313.9598926407</v>
      </c>
    </row>
    <row r="100" customFormat="false" ht="15" hidden="false" customHeight="true" outlineLevel="0" collapsed="false">
      <c r="A100" s="22" t="n">
        <v>99</v>
      </c>
      <c r="B100" s="23" t="n">
        <f aca="false">EDATE(B99,1)</f>
        <v>49218</v>
      </c>
      <c r="C100" s="24" t="str">
        <f aca="false">IF(D100&lt;=0,"Paid Off",IF(A100&lt;='Inputs &amp; Summary'!$B$7,"Draw (Interest-Only)","Repayment"))</f>
        <v>Repayment</v>
      </c>
      <c r="D100" s="25" t="n">
        <f aca="false">J99</f>
        <v>20313.9598926407</v>
      </c>
      <c r="E100" s="25" t="n">
        <f aca="false">D100*'Inputs &amp; Summary'!$B$14</f>
        <v>139.658474261905</v>
      </c>
      <c r="F100" s="25" t="n">
        <f aca="false">IF(D100&lt;=0,0,IF(A100&lt;='Inputs &amp; Summary'!$B$7,E100,MIN(D100+E100,(-PMT('Inputs &amp; Summary'!$B$14,'Inputs &amp; Summary'!$B$8,'Inputs &amp; Summary'!$B$16)))))</f>
        <v>320.146318071728</v>
      </c>
      <c r="G100" s="25" t="n">
        <f aca="false">IF(D100&lt;=0,0,'Inputs &amp; Summary'!$B$9)</f>
        <v>200</v>
      </c>
      <c r="H100" s="25" t="n">
        <f aca="false">MIN(D100+E100,F100+G100)</f>
        <v>520.146318071728</v>
      </c>
      <c r="I100" s="25" t="n">
        <f aca="false">H100-E100</f>
        <v>380.487843809823</v>
      </c>
      <c r="J100" s="25" t="n">
        <f aca="false">MAX(0,D100+E100-H100)</f>
        <v>19933.4720488308</v>
      </c>
    </row>
    <row r="101" customFormat="false" ht="15" hidden="false" customHeight="true" outlineLevel="0" collapsed="false">
      <c r="A101" s="22" t="n">
        <v>100</v>
      </c>
      <c r="B101" s="23" t="n">
        <f aca="false">EDATE(B100,1)</f>
        <v>49249</v>
      </c>
      <c r="C101" s="24" t="str">
        <f aca="false">IF(D101&lt;=0,"Paid Off",IF(A101&lt;='Inputs &amp; Summary'!$B$7,"Draw (Interest-Only)","Repayment"))</f>
        <v>Repayment</v>
      </c>
      <c r="D101" s="25" t="n">
        <f aca="false">J100</f>
        <v>19933.4720488308</v>
      </c>
      <c r="E101" s="25" t="n">
        <f aca="false">D101*'Inputs &amp; Summary'!$B$14</f>
        <v>137.042620335712</v>
      </c>
      <c r="F101" s="25" t="n">
        <f aca="false">IF(D101&lt;=0,0,IF(A101&lt;='Inputs &amp; Summary'!$B$7,E101,MIN(D101+E101,(-PMT('Inputs &amp; Summary'!$B$14,'Inputs &amp; Summary'!$B$8,'Inputs &amp; Summary'!$B$16)))))</f>
        <v>320.146318071728</v>
      </c>
      <c r="G101" s="25" t="n">
        <f aca="false">IF(D101&lt;=0,0,'Inputs &amp; Summary'!$B$9)</f>
        <v>200</v>
      </c>
      <c r="H101" s="25" t="n">
        <f aca="false">MIN(D101+E101,F101+G101)</f>
        <v>520.146318071728</v>
      </c>
      <c r="I101" s="25" t="n">
        <f aca="false">H101-E101</f>
        <v>383.103697736016</v>
      </c>
      <c r="J101" s="25" t="n">
        <f aca="false">MAX(0,D101+E101-H101)</f>
        <v>19550.3683510948</v>
      </c>
    </row>
    <row r="102" customFormat="false" ht="15" hidden="false" customHeight="true" outlineLevel="0" collapsed="false">
      <c r="A102" s="22" t="n">
        <v>101</v>
      </c>
      <c r="B102" s="23" t="n">
        <f aca="false">EDATE(B101,1)</f>
        <v>49279</v>
      </c>
      <c r="C102" s="24" t="str">
        <f aca="false">IF(D102&lt;=0,"Paid Off",IF(A102&lt;='Inputs &amp; Summary'!$B$7,"Draw (Interest-Only)","Repayment"))</f>
        <v>Repayment</v>
      </c>
      <c r="D102" s="25" t="n">
        <f aca="false">J101</f>
        <v>19550.3683510948</v>
      </c>
      <c r="E102" s="25" t="n">
        <f aca="false">D102*'Inputs &amp; Summary'!$B$14</f>
        <v>134.408782413777</v>
      </c>
      <c r="F102" s="25" t="n">
        <f aca="false">IF(D102&lt;=0,0,IF(A102&lt;='Inputs &amp; Summary'!$B$7,E102,MIN(D102+E102,(-PMT('Inputs &amp; Summary'!$B$14,'Inputs &amp; Summary'!$B$8,'Inputs &amp; Summary'!$B$16)))))</f>
        <v>320.146318071728</v>
      </c>
      <c r="G102" s="25" t="n">
        <f aca="false">IF(D102&lt;=0,0,'Inputs &amp; Summary'!$B$9)</f>
        <v>200</v>
      </c>
      <c r="H102" s="25" t="n">
        <f aca="false">MIN(D102+E102,F102+G102)</f>
        <v>520.146318071728</v>
      </c>
      <c r="I102" s="25" t="n">
        <f aca="false">H102-E102</f>
        <v>385.737535657951</v>
      </c>
      <c r="J102" s="25" t="n">
        <f aca="false">MAX(0,D102+E102-H102)</f>
        <v>19164.6308154369</v>
      </c>
    </row>
    <row r="103" customFormat="false" ht="15" hidden="false" customHeight="true" outlineLevel="0" collapsed="false">
      <c r="A103" s="22" t="n">
        <v>102</v>
      </c>
      <c r="B103" s="23" t="n">
        <f aca="false">EDATE(B102,1)</f>
        <v>49310</v>
      </c>
      <c r="C103" s="24" t="str">
        <f aca="false">IF(D103&lt;=0,"Paid Off",IF(A103&lt;='Inputs &amp; Summary'!$B$7,"Draw (Interest-Only)","Repayment"))</f>
        <v>Repayment</v>
      </c>
      <c r="D103" s="25" t="n">
        <f aca="false">J102</f>
        <v>19164.6308154369</v>
      </c>
      <c r="E103" s="25" t="n">
        <f aca="false">D103*'Inputs &amp; Summary'!$B$14</f>
        <v>131.756836856129</v>
      </c>
      <c r="F103" s="25" t="n">
        <f aca="false">IF(D103&lt;=0,0,IF(A103&lt;='Inputs &amp; Summary'!$B$7,E103,MIN(D103+E103,(-PMT('Inputs &amp; Summary'!$B$14,'Inputs &amp; Summary'!$B$8,'Inputs &amp; Summary'!$B$16)))))</f>
        <v>320.146318071728</v>
      </c>
      <c r="G103" s="25" t="n">
        <f aca="false">IF(D103&lt;=0,0,'Inputs &amp; Summary'!$B$9)</f>
        <v>200</v>
      </c>
      <c r="H103" s="25" t="n">
        <f aca="false">MIN(D103+E103,F103+G103)</f>
        <v>520.146318071728</v>
      </c>
      <c r="I103" s="25" t="n">
        <f aca="false">H103-E103</f>
        <v>388.3894812156</v>
      </c>
      <c r="J103" s="25" t="n">
        <f aca="false">MAX(0,D103+E103-H103)</f>
        <v>18776.2413342213</v>
      </c>
    </row>
    <row r="104" customFormat="false" ht="15" hidden="false" customHeight="true" outlineLevel="0" collapsed="false">
      <c r="A104" s="22" t="n">
        <v>103</v>
      </c>
      <c r="B104" s="23" t="n">
        <f aca="false">EDATE(B103,1)</f>
        <v>49341</v>
      </c>
      <c r="C104" s="24" t="str">
        <f aca="false">IF(D104&lt;=0,"Paid Off",IF(A104&lt;='Inputs &amp; Summary'!$B$7,"Draw (Interest-Only)","Repayment"))</f>
        <v>Repayment</v>
      </c>
      <c r="D104" s="25" t="n">
        <f aca="false">J103</f>
        <v>18776.2413342213</v>
      </c>
      <c r="E104" s="25" t="n">
        <f aca="false">D104*'Inputs &amp; Summary'!$B$14</f>
        <v>129.086659172771</v>
      </c>
      <c r="F104" s="25" t="n">
        <f aca="false">IF(D104&lt;=0,0,IF(A104&lt;='Inputs &amp; Summary'!$B$7,E104,MIN(D104+E104,(-PMT('Inputs &amp; Summary'!$B$14,'Inputs &amp; Summary'!$B$8,'Inputs &amp; Summary'!$B$16)))))</f>
        <v>320.146318071728</v>
      </c>
      <c r="G104" s="25" t="n">
        <f aca="false">IF(D104&lt;=0,0,'Inputs &amp; Summary'!$B$9)</f>
        <v>200</v>
      </c>
      <c r="H104" s="25" t="n">
        <f aca="false">MIN(D104+E104,F104+G104)</f>
        <v>520.146318071728</v>
      </c>
      <c r="I104" s="25" t="n">
        <f aca="false">H104-E104</f>
        <v>391.059658898957</v>
      </c>
      <c r="J104" s="25" t="n">
        <f aca="false">MAX(0,D104+E104-H104)</f>
        <v>18385.1816753223</v>
      </c>
    </row>
    <row r="105" customFormat="false" ht="15" hidden="false" customHeight="true" outlineLevel="0" collapsed="false">
      <c r="A105" s="22" t="n">
        <v>104</v>
      </c>
      <c r="B105" s="23" t="n">
        <f aca="false">EDATE(B104,1)</f>
        <v>49369</v>
      </c>
      <c r="C105" s="24" t="str">
        <f aca="false">IF(D105&lt;=0,"Paid Off",IF(A105&lt;='Inputs &amp; Summary'!$B$7,"Draw (Interest-Only)","Repayment"))</f>
        <v>Repayment</v>
      </c>
      <c r="D105" s="25" t="n">
        <f aca="false">J104</f>
        <v>18385.1816753223</v>
      </c>
      <c r="E105" s="25" t="n">
        <f aca="false">D105*'Inputs &amp; Summary'!$B$14</f>
        <v>126.398124017841</v>
      </c>
      <c r="F105" s="25" t="n">
        <f aca="false">IF(D105&lt;=0,0,IF(A105&lt;='Inputs &amp; Summary'!$B$7,E105,MIN(D105+E105,(-PMT('Inputs &amp; Summary'!$B$14,'Inputs &amp; Summary'!$B$8,'Inputs &amp; Summary'!$B$16)))))</f>
        <v>320.146318071728</v>
      </c>
      <c r="G105" s="25" t="n">
        <f aca="false">IF(D105&lt;=0,0,'Inputs &amp; Summary'!$B$9)</f>
        <v>200</v>
      </c>
      <c r="H105" s="25" t="n">
        <f aca="false">MIN(D105+E105,F105+G105)</f>
        <v>520.146318071728</v>
      </c>
      <c r="I105" s="25" t="n">
        <f aca="false">H105-E105</f>
        <v>393.748194053887</v>
      </c>
      <c r="J105" s="25" t="n">
        <f aca="false">MAX(0,D105+E105-H105)</f>
        <v>17991.4334812684</v>
      </c>
    </row>
    <row r="106" customFormat="false" ht="15" hidden="false" customHeight="true" outlineLevel="0" collapsed="false">
      <c r="A106" s="22" t="n">
        <v>105</v>
      </c>
      <c r="B106" s="23" t="n">
        <f aca="false">EDATE(B105,1)</f>
        <v>49400</v>
      </c>
      <c r="C106" s="24" t="str">
        <f aca="false">IF(D106&lt;=0,"Paid Off",IF(A106&lt;='Inputs &amp; Summary'!$B$7,"Draw (Interest-Only)","Repayment"))</f>
        <v>Repayment</v>
      </c>
      <c r="D106" s="25" t="n">
        <f aca="false">J105</f>
        <v>17991.4334812684</v>
      </c>
      <c r="E106" s="25" t="n">
        <f aca="false">D106*'Inputs &amp; Summary'!$B$14</f>
        <v>123.69110518372</v>
      </c>
      <c r="F106" s="25" t="n">
        <f aca="false">IF(D106&lt;=0,0,IF(A106&lt;='Inputs &amp; Summary'!$B$7,E106,MIN(D106+E106,(-PMT('Inputs &amp; Summary'!$B$14,'Inputs &amp; Summary'!$B$8,'Inputs &amp; Summary'!$B$16)))))</f>
        <v>320.146318071728</v>
      </c>
      <c r="G106" s="25" t="n">
        <f aca="false">IF(D106&lt;=0,0,'Inputs &amp; Summary'!$B$9)</f>
        <v>200</v>
      </c>
      <c r="H106" s="25" t="n">
        <f aca="false">MIN(D106+E106,F106+G106)</f>
        <v>520.146318071728</v>
      </c>
      <c r="I106" s="25" t="n">
        <f aca="false">H106-E106</f>
        <v>396.455212888008</v>
      </c>
      <c r="J106" s="25" t="n">
        <f aca="false">MAX(0,D106+E106-H106)</f>
        <v>17594.9782683804</v>
      </c>
    </row>
    <row r="107" customFormat="false" ht="15" hidden="false" customHeight="true" outlineLevel="0" collapsed="false">
      <c r="A107" s="22" t="n">
        <v>106</v>
      </c>
      <c r="B107" s="23" t="n">
        <f aca="false">EDATE(B106,1)</f>
        <v>49430</v>
      </c>
      <c r="C107" s="24" t="str">
        <f aca="false">IF(D107&lt;=0,"Paid Off",IF(A107&lt;='Inputs &amp; Summary'!$B$7,"Draw (Interest-Only)","Repayment"))</f>
        <v>Repayment</v>
      </c>
      <c r="D107" s="25" t="n">
        <f aca="false">J106</f>
        <v>17594.9782683804</v>
      </c>
      <c r="E107" s="25" t="n">
        <f aca="false">D107*'Inputs &amp; Summary'!$B$14</f>
        <v>120.965475595115</v>
      </c>
      <c r="F107" s="25" t="n">
        <f aca="false">IF(D107&lt;=0,0,IF(A107&lt;='Inputs &amp; Summary'!$B$7,E107,MIN(D107+E107,(-PMT('Inputs &amp; Summary'!$B$14,'Inputs &amp; Summary'!$B$8,'Inputs &amp; Summary'!$B$16)))))</f>
        <v>320.146318071728</v>
      </c>
      <c r="G107" s="25" t="n">
        <f aca="false">IF(D107&lt;=0,0,'Inputs &amp; Summary'!$B$9)</f>
        <v>200</v>
      </c>
      <c r="H107" s="25" t="n">
        <f aca="false">MIN(D107+E107,F107+G107)</f>
        <v>520.146318071728</v>
      </c>
      <c r="I107" s="25" t="n">
        <f aca="false">H107-E107</f>
        <v>399.180842476613</v>
      </c>
      <c r="J107" s="25" t="n">
        <f aca="false">MAX(0,D107+E107-H107)</f>
        <v>17195.7974259038</v>
      </c>
    </row>
    <row r="108" customFormat="false" ht="15" hidden="false" customHeight="true" outlineLevel="0" collapsed="false">
      <c r="A108" s="22" t="n">
        <v>107</v>
      </c>
      <c r="B108" s="23" t="n">
        <f aca="false">EDATE(B107,1)</f>
        <v>49461</v>
      </c>
      <c r="C108" s="24" t="str">
        <f aca="false">IF(D108&lt;=0,"Paid Off",IF(A108&lt;='Inputs &amp; Summary'!$B$7,"Draw (Interest-Only)","Repayment"))</f>
        <v>Repayment</v>
      </c>
      <c r="D108" s="25" t="n">
        <f aca="false">J107</f>
        <v>17195.7974259038</v>
      </c>
      <c r="E108" s="25" t="n">
        <f aca="false">D108*'Inputs &amp; Summary'!$B$14</f>
        <v>118.221107303089</v>
      </c>
      <c r="F108" s="25" t="n">
        <f aca="false">IF(D108&lt;=0,0,IF(A108&lt;='Inputs &amp; Summary'!$B$7,E108,MIN(D108+E108,(-PMT('Inputs &amp; Summary'!$B$14,'Inputs &amp; Summary'!$B$8,'Inputs &amp; Summary'!$B$16)))))</f>
        <v>320.146318071728</v>
      </c>
      <c r="G108" s="25" t="n">
        <f aca="false">IF(D108&lt;=0,0,'Inputs &amp; Summary'!$B$9)</f>
        <v>200</v>
      </c>
      <c r="H108" s="25" t="n">
        <f aca="false">MIN(D108+E108,F108+G108)</f>
        <v>520.146318071728</v>
      </c>
      <c r="I108" s="25" t="n">
        <f aca="false">H108-E108</f>
        <v>401.925210768639</v>
      </c>
      <c r="J108" s="25" t="n">
        <f aca="false">MAX(0,D108+E108-H108)</f>
        <v>16793.8722151352</v>
      </c>
    </row>
    <row r="109" customFormat="false" ht="15" hidden="false" customHeight="true" outlineLevel="0" collapsed="false">
      <c r="A109" s="22" t="n">
        <v>108</v>
      </c>
      <c r="B109" s="23" t="n">
        <f aca="false">EDATE(B108,1)</f>
        <v>49491</v>
      </c>
      <c r="C109" s="24" t="str">
        <f aca="false">IF(D109&lt;=0,"Paid Off",IF(A109&lt;='Inputs &amp; Summary'!$B$7,"Draw (Interest-Only)","Repayment"))</f>
        <v>Repayment</v>
      </c>
      <c r="D109" s="25" t="n">
        <f aca="false">J108</f>
        <v>16793.8722151352</v>
      </c>
      <c r="E109" s="25" t="n">
        <f aca="false">D109*'Inputs &amp; Summary'!$B$14</f>
        <v>115.457871479054</v>
      </c>
      <c r="F109" s="25" t="n">
        <f aca="false">IF(D109&lt;=0,0,IF(A109&lt;='Inputs &amp; Summary'!$B$7,E109,MIN(D109+E109,(-PMT('Inputs &amp; Summary'!$B$14,'Inputs &amp; Summary'!$B$8,'Inputs &amp; Summary'!$B$16)))))</f>
        <v>320.146318071728</v>
      </c>
      <c r="G109" s="25" t="n">
        <f aca="false">IF(D109&lt;=0,0,'Inputs &amp; Summary'!$B$9)</f>
        <v>200</v>
      </c>
      <c r="H109" s="25" t="n">
        <f aca="false">MIN(D109+E109,F109+G109)</f>
        <v>520.146318071728</v>
      </c>
      <c r="I109" s="25" t="n">
        <f aca="false">H109-E109</f>
        <v>404.688446592674</v>
      </c>
      <c r="J109" s="25" t="n">
        <f aca="false">MAX(0,D109+E109-H109)</f>
        <v>16389.1837685425</v>
      </c>
    </row>
    <row r="110" customFormat="false" ht="15" hidden="false" customHeight="true" outlineLevel="0" collapsed="false">
      <c r="A110" s="22" t="n">
        <v>109</v>
      </c>
      <c r="B110" s="23" t="n">
        <f aca="false">EDATE(B109,1)</f>
        <v>49522</v>
      </c>
      <c r="C110" s="24" t="str">
        <f aca="false">IF(D110&lt;=0,"Paid Off",IF(A110&lt;='Inputs &amp; Summary'!$B$7,"Draw (Interest-Only)","Repayment"))</f>
        <v>Repayment</v>
      </c>
      <c r="D110" s="25" t="n">
        <f aca="false">J109</f>
        <v>16389.1837685425</v>
      </c>
      <c r="E110" s="25" t="n">
        <f aca="false">D110*'Inputs &amp; Summary'!$B$14</f>
        <v>112.67563840873</v>
      </c>
      <c r="F110" s="25" t="n">
        <f aca="false">IF(D110&lt;=0,0,IF(A110&lt;='Inputs &amp; Summary'!$B$7,E110,MIN(D110+E110,(-PMT('Inputs &amp; Summary'!$B$14,'Inputs &amp; Summary'!$B$8,'Inputs &amp; Summary'!$B$16)))))</f>
        <v>320.146318071728</v>
      </c>
      <c r="G110" s="25" t="n">
        <f aca="false">IF(D110&lt;=0,0,'Inputs &amp; Summary'!$B$9)</f>
        <v>200</v>
      </c>
      <c r="H110" s="25" t="n">
        <f aca="false">MIN(D110+E110,F110+G110)</f>
        <v>520.146318071728</v>
      </c>
      <c r="I110" s="25" t="n">
        <f aca="false">H110-E110</f>
        <v>407.470679662998</v>
      </c>
      <c r="J110" s="25" t="n">
        <f aca="false">MAX(0,D110+E110-H110)</f>
        <v>15981.7130888795</v>
      </c>
    </row>
    <row r="111" customFormat="false" ht="15" hidden="false" customHeight="true" outlineLevel="0" collapsed="false">
      <c r="A111" s="22" t="n">
        <v>110</v>
      </c>
      <c r="B111" s="23" t="n">
        <f aca="false">EDATE(B110,1)</f>
        <v>49553</v>
      </c>
      <c r="C111" s="24" t="str">
        <f aca="false">IF(D111&lt;=0,"Paid Off",IF(A111&lt;='Inputs &amp; Summary'!$B$7,"Draw (Interest-Only)","Repayment"))</f>
        <v>Repayment</v>
      </c>
      <c r="D111" s="25" t="n">
        <f aca="false">J110</f>
        <v>15981.7130888795</v>
      </c>
      <c r="E111" s="25" t="n">
        <f aca="false">D111*'Inputs &amp; Summary'!$B$14</f>
        <v>109.874277486047</v>
      </c>
      <c r="F111" s="25" t="n">
        <f aca="false">IF(D111&lt;=0,0,IF(A111&lt;='Inputs &amp; Summary'!$B$7,E111,MIN(D111+E111,(-PMT('Inputs &amp; Summary'!$B$14,'Inputs &amp; Summary'!$B$8,'Inputs &amp; Summary'!$B$16)))))</f>
        <v>320.146318071728</v>
      </c>
      <c r="G111" s="25" t="n">
        <f aca="false">IF(D111&lt;=0,0,'Inputs &amp; Summary'!$B$9)</f>
        <v>200</v>
      </c>
      <c r="H111" s="25" t="n">
        <f aca="false">MIN(D111+E111,F111+G111)</f>
        <v>520.146318071728</v>
      </c>
      <c r="I111" s="25" t="n">
        <f aca="false">H111-E111</f>
        <v>410.272040585682</v>
      </c>
      <c r="J111" s="25" t="n">
        <f aca="false">MAX(0,D111+E111-H111)</f>
        <v>15571.4410482938</v>
      </c>
    </row>
    <row r="112" customFormat="false" ht="15" hidden="false" customHeight="true" outlineLevel="0" collapsed="false">
      <c r="A112" s="22" t="n">
        <v>111</v>
      </c>
      <c r="B112" s="23" t="n">
        <f aca="false">EDATE(B111,1)</f>
        <v>49583</v>
      </c>
      <c r="C112" s="24" t="str">
        <f aca="false">IF(D112&lt;=0,"Paid Off",IF(A112&lt;='Inputs &amp; Summary'!$B$7,"Draw (Interest-Only)","Repayment"))</f>
        <v>Repayment</v>
      </c>
      <c r="D112" s="25" t="n">
        <f aca="false">J111</f>
        <v>15571.4410482938</v>
      </c>
      <c r="E112" s="25" t="n">
        <f aca="false">D112*'Inputs &amp; Summary'!$B$14</f>
        <v>107.05365720702</v>
      </c>
      <c r="F112" s="25" t="n">
        <f aca="false">IF(D112&lt;=0,0,IF(A112&lt;='Inputs &amp; Summary'!$B$7,E112,MIN(D112+E112,(-PMT('Inputs &amp; Summary'!$B$14,'Inputs &amp; Summary'!$B$8,'Inputs &amp; Summary'!$B$16)))))</f>
        <v>320.146318071728</v>
      </c>
      <c r="G112" s="25" t="n">
        <f aca="false">IF(D112&lt;=0,0,'Inputs &amp; Summary'!$B$9)</f>
        <v>200</v>
      </c>
      <c r="H112" s="25" t="n">
        <f aca="false">MIN(D112+E112,F112+G112)</f>
        <v>520.146318071728</v>
      </c>
      <c r="I112" s="25" t="n">
        <f aca="false">H112-E112</f>
        <v>413.092660864708</v>
      </c>
      <c r="J112" s="25" t="n">
        <f aca="false">MAX(0,D112+E112-H112)</f>
        <v>15158.3483874291</v>
      </c>
    </row>
    <row r="113" customFormat="false" ht="15" hidden="false" customHeight="true" outlineLevel="0" collapsed="false">
      <c r="A113" s="22" t="n">
        <v>112</v>
      </c>
      <c r="B113" s="23" t="n">
        <f aca="false">EDATE(B112,1)</f>
        <v>49614</v>
      </c>
      <c r="C113" s="24" t="str">
        <f aca="false">IF(D113&lt;=0,"Paid Off",IF(A113&lt;='Inputs &amp; Summary'!$B$7,"Draw (Interest-Only)","Repayment"))</f>
        <v>Repayment</v>
      </c>
      <c r="D113" s="25" t="n">
        <f aca="false">J112</f>
        <v>15158.3483874291</v>
      </c>
      <c r="E113" s="25" t="n">
        <f aca="false">D113*'Inputs &amp; Summary'!$B$14</f>
        <v>104.213645163575</v>
      </c>
      <c r="F113" s="25" t="n">
        <f aca="false">IF(D113&lt;=0,0,IF(A113&lt;='Inputs &amp; Summary'!$B$7,E113,MIN(D113+E113,(-PMT('Inputs &amp; Summary'!$B$14,'Inputs &amp; Summary'!$B$8,'Inputs &amp; Summary'!$B$16)))))</f>
        <v>320.146318071728</v>
      </c>
      <c r="G113" s="25" t="n">
        <f aca="false">IF(D113&lt;=0,0,'Inputs &amp; Summary'!$B$9)</f>
        <v>200</v>
      </c>
      <c r="H113" s="25" t="n">
        <f aca="false">MIN(D113+E113,F113+G113)</f>
        <v>520.146318071728</v>
      </c>
      <c r="I113" s="25" t="n">
        <f aca="false">H113-E113</f>
        <v>415.932672908153</v>
      </c>
      <c r="J113" s="25" t="n">
        <f aca="false">MAX(0,D113+E113-H113)</f>
        <v>14742.415714521</v>
      </c>
    </row>
    <row r="114" customFormat="false" ht="15" hidden="false" customHeight="true" outlineLevel="0" collapsed="false">
      <c r="A114" s="22" t="n">
        <v>113</v>
      </c>
      <c r="B114" s="23" t="n">
        <f aca="false">EDATE(B113,1)</f>
        <v>49644</v>
      </c>
      <c r="C114" s="24" t="str">
        <f aca="false">IF(D114&lt;=0,"Paid Off",IF(A114&lt;='Inputs &amp; Summary'!$B$7,"Draw (Interest-Only)","Repayment"))</f>
        <v>Repayment</v>
      </c>
      <c r="D114" s="25" t="n">
        <f aca="false">J113</f>
        <v>14742.415714521</v>
      </c>
      <c r="E114" s="25" t="n">
        <f aca="false">D114*'Inputs &amp; Summary'!$B$14</f>
        <v>101.354108037332</v>
      </c>
      <c r="F114" s="25" t="n">
        <f aca="false">IF(D114&lt;=0,0,IF(A114&lt;='Inputs &amp; Summary'!$B$7,E114,MIN(D114+E114,(-PMT('Inputs &amp; Summary'!$B$14,'Inputs &amp; Summary'!$B$8,'Inputs &amp; Summary'!$B$16)))))</f>
        <v>320.146318071728</v>
      </c>
      <c r="G114" s="25" t="n">
        <f aca="false">IF(D114&lt;=0,0,'Inputs &amp; Summary'!$B$9)</f>
        <v>200</v>
      </c>
      <c r="H114" s="25" t="n">
        <f aca="false">MIN(D114+E114,F114+G114)</f>
        <v>520.146318071728</v>
      </c>
      <c r="I114" s="25" t="n">
        <f aca="false">H114-E114</f>
        <v>418.792210034397</v>
      </c>
      <c r="J114" s="25" t="n">
        <f aca="false">MAX(0,D114+E114-H114)</f>
        <v>14323.6235044866</v>
      </c>
    </row>
    <row r="115" customFormat="false" ht="15" hidden="false" customHeight="true" outlineLevel="0" collapsed="false">
      <c r="A115" s="22" t="n">
        <v>114</v>
      </c>
      <c r="B115" s="23" t="n">
        <f aca="false">EDATE(B114,1)</f>
        <v>49675</v>
      </c>
      <c r="C115" s="24" t="str">
        <f aca="false">IF(D115&lt;=0,"Paid Off",IF(A115&lt;='Inputs &amp; Summary'!$B$7,"Draw (Interest-Only)","Repayment"))</f>
        <v>Repayment</v>
      </c>
      <c r="D115" s="25" t="n">
        <f aca="false">J114</f>
        <v>14323.6235044866</v>
      </c>
      <c r="E115" s="25" t="n">
        <f aca="false">D115*'Inputs &amp; Summary'!$B$14</f>
        <v>98.4749115933451</v>
      </c>
      <c r="F115" s="25" t="n">
        <f aca="false">IF(D115&lt;=0,0,IF(A115&lt;='Inputs &amp; Summary'!$B$7,E115,MIN(D115+E115,(-PMT('Inputs &amp; Summary'!$B$14,'Inputs &amp; Summary'!$B$8,'Inputs &amp; Summary'!$B$16)))))</f>
        <v>320.146318071728</v>
      </c>
      <c r="G115" s="25" t="n">
        <f aca="false">IF(D115&lt;=0,0,'Inputs &amp; Summary'!$B$9)</f>
        <v>200</v>
      </c>
      <c r="H115" s="25" t="n">
        <f aca="false">MIN(D115+E115,F115+G115)</f>
        <v>520.146318071728</v>
      </c>
      <c r="I115" s="25" t="n">
        <f aca="false">H115-E115</f>
        <v>421.671406478383</v>
      </c>
      <c r="J115" s="25" t="n">
        <f aca="false">MAX(0,D115+E115-H115)</f>
        <v>13901.9520980082</v>
      </c>
    </row>
    <row r="116" customFormat="false" ht="15" hidden="false" customHeight="true" outlineLevel="0" collapsed="false">
      <c r="A116" s="22" t="n">
        <v>115</v>
      </c>
      <c r="B116" s="23" t="n">
        <f aca="false">EDATE(B115,1)</f>
        <v>49706</v>
      </c>
      <c r="C116" s="24" t="str">
        <f aca="false">IF(D116&lt;=0,"Paid Off",IF(A116&lt;='Inputs &amp; Summary'!$B$7,"Draw (Interest-Only)","Repayment"))</f>
        <v>Repayment</v>
      </c>
      <c r="D116" s="25" t="n">
        <f aca="false">J115</f>
        <v>13901.9520980082</v>
      </c>
      <c r="E116" s="25" t="n">
        <f aca="false">D116*'Inputs &amp; Summary'!$B$14</f>
        <v>95.5759206738062</v>
      </c>
      <c r="F116" s="25" t="n">
        <f aca="false">IF(D116&lt;=0,0,IF(A116&lt;='Inputs &amp; Summary'!$B$7,E116,MIN(D116+E116,(-PMT('Inputs &amp; Summary'!$B$14,'Inputs &amp; Summary'!$B$8,'Inputs &amp; Summary'!$B$16)))))</f>
        <v>320.146318071728</v>
      </c>
      <c r="G116" s="25" t="n">
        <f aca="false">IF(D116&lt;=0,0,'Inputs &amp; Summary'!$B$9)</f>
        <v>200</v>
      </c>
      <c r="H116" s="25" t="n">
        <f aca="false">MIN(D116+E116,F116+G116)</f>
        <v>520.146318071728</v>
      </c>
      <c r="I116" s="25" t="n">
        <f aca="false">H116-E116</f>
        <v>424.570397397922</v>
      </c>
      <c r="J116" s="25" t="n">
        <f aca="false">MAX(0,D116+E116-H116)</f>
        <v>13477.3817006103</v>
      </c>
    </row>
    <row r="117" customFormat="false" ht="15" hidden="false" customHeight="true" outlineLevel="0" collapsed="false">
      <c r="A117" s="22" t="n">
        <v>116</v>
      </c>
      <c r="B117" s="23" t="n">
        <f aca="false">EDATE(B116,1)</f>
        <v>49735</v>
      </c>
      <c r="C117" s="24" t="str">
        <f aca="false">IF(D117&lt;=0,"Paid Off",IF(A117&lt;='Inputs &amp; Summary'!$B$7,"Draw (Interest-Only)","Repayment"))</f>
        <v>Repayment</v>
      </c>
      <c r="D117" s="25" t="n">
        <f aca="false">J116</f>
        <v>13477.3817006103</v>
      </c>
      <c r="E117" s="25" t="n">
        <f aca="false">D117*'Inputs &amp; Summary'!$B$14</f>
        <v>92.6569991916955</v>
      </c>
      <c r="F117" s="25" t="n">
        <f aca="false">IF(D117&lt;=0,0,IF(A117&lt;='Inputs &amp; Summary'!$B$7,E117,MIN(D117+E117,(-PMT('Inputs &amp; Summary'!$B$14,'Inputs &amp; Summary'!$B$8,'Inputs &amp; Summary'!$B$16)))))</f>
        <v>320.146318071728</v>
      </c>
      <c r="G117" s="25" t="n">
        <f aca="false">IF(D117&lt;=0,0,'Inputs &amp; Summary'!$B$9)</f>
        <v>200</v>
      </c>
      <c r="H117" s="25" t="n">
        <f aca="false">MIN(D117+E117,F117+G117)</f>
        <v>520.146318071728</v>
      </c>
      <c r="I117" s="25" t="n">
        <f aca="false">H117-E117</f>
        <v>427.489318880033</v>
      </c>
      <c r="J117" s="25" t="n">
        <f aca="false">MAX(0,D117+E117-H117)</f>
        <v>13049.8923817302</v>
      </c>
    </row>
    <row r="118" customFormat="false" ht="15" hidden="false" customHeight="true" outlineLevel="0" collapsed="false">
      <c r="A118" s="22" t="n">
        <v>117</v>
      </c>
      <c r="B118" s="23" t="n">
        <f aca="false">EDATE(B117,1)</f>
        <v>49766</v>
      </c>
      <c r="C118" s="24" t="str">
        <f aca="false">IF(D118&lt;=0,"Paid Off",IF(A118&lt;='Inputs &amp; Summary'!$B$7,"Draw (Interest-Only)","Repayment"))</f>
        <v>Repayment</v>
      </c>
      <c r="D118" s="25" t="n">
        <f aca="false">J117</f>
        <v>13049.8923817302</v>
      </c>
      <c r="E118" s="25" t="n">
        <f aca="false">D118*'Inputs &amp; Summary'!$B$14</f>
        <v>89.7180101243953</v>
      </c>
      <c r="F118" s="25" t="n">
        <f aca="false">IF(D118&lt;=0,0,IF(A118&lt;='Inputs &amp; Summary'!$B$7,E118,MIN(D118+E118,(-PMT('Inputs &amp; Summary'!$B$14,'Inputs &amp; Summary'!$B$8,'Inputs &amp; Summary'!$B$16)))))</f>
        <v>320.146318071728</v>
      </c>
      <c r="G118" s="25" t="n">
        <f aca="false">IF(D118&lt;=0,0,'Inputs &amp; Summary'!$B$9)</f>
        <v>200</v>
      </c>
      <c r="H118" s="25" t="n">
        <f aca="false">MIN(D118+E118,F118+G118)</f>
        <v>520.146318071728</v>
      </c>
      <c r="I118" s="25" t="n">
        <f aca="false">H118-E118</f>
        <v>430.428307947333</v>
      </c>
      <c r="J118" s="25" t="n">
        <f aca="false">MAX(0,D118+E118-H118)</f>
        <v>12619.4640737829</v>
      </c>
    </row>
    <row r="119" customFormat="false" ht="15" hidden="false" customHeight="true" outlineLevel="0" collapsed="false">
      <c r="A119" s="22" t="n">
        <v>118</v>
      </c>
      <c r="B119" s="23" t="n">
        <f aca="false">EDATE(B118,1)</f>
        <v>49796</v>
      </c>
      <c r="C119" s="24" t="str">
        <f aca="false">IF(D119&lt;=0,"Paid Off",IF(A119&lt;='Inputs &amp; Summary'!$B$7,"Draw (Interest-Only)","Repayment"))</f>
        <v>Repayment</v>
      </c>
      <c r="D119" s="25" t="n">
        <f aca="false">J118</f>
        <v>12619.4640737829</v>
      </c>
      <c r="E119" s="25" t="n">
        <f aca="false">D119*'Inputs &amp; Summary'!$B$14</f>
        <v>86.7588155072574</v>
      </c>
      <c r="F119" s="25" t="n">
        <f aca="false">IF(D119&lt;=0,0,IF(A119&lt;='Inputs &amp; Summary'!$B$7,E119,MIN(D119+E119,(-PMT('Inputs &amp; Summary'!$B$14,'Inputs &amp; Summary'!$B$8,'Inputs &amp; Summary'!$B$16)))))</f>
        <v>320.146318071728</v>
      </c>
      <c r="G119" s="25" t="n">
        <f aca="false">IF(D119&lt;=0,0,'Inputs &amp; Summary'!$B$9)</f>
        <v>200</v>
      </c>
      <c r="H119" s="25" t="n">
        <f aca="false">MIN(D119+E119,F119+G119)</f>
        <v>520.146318071728</v>
      </c>
      <c r="I119" s="25" t="n">
        <f aca="false">H119-E119</f>
        <v>433.387502564471</v>
      </c>
      <c r="J119" s="25" t="n">
        <f aca="false">MAX(0,D119+E119-H119)</f>
        <v>12186.0765712184</v>
      </c>
    </row>
    <row r="120" customFormat="false" ht="15" hidden="false" customHeight="true" outlineLevel="0" collapsed="false">
      <c r="A120" s="22" t="n">
        <v>119</v>
      </c>
      <c r="B120" s="23" t="n">
        <f aca="false">EDATE(B119,1)</f>
        <v>49827</v>
      </c>
      <c r="C120" s="24" t="str">
        <f aca="false">IF(D120&lt;=0,"Paid Off",IF(A120&lt;='Inputs &amp; Summary'!$B$7,"Draw (Interest-Only)","Repayment"))</f>
        <v>Repayment</v>
      </c>
      <c r="D120" s="25" t="n">
        <f aca="false">J119</f>
        <v>12186.0765712184</v>
      </c>
      <c r="E120" s="25" t="n">
        <f aca="false">D120*'Inputs &amp; Summary'!$B$14</f>
        <v>83.7792764271266</v>
      </c>
      <c r="F120" s="25" t="n">
        <f aca="false">IF(D120&lt;=0,0,IF(A120&lt;='Inputs &amp; Summary'!$B$7,E120,MIN(D120+E120,(-PMT('Inputs &amp; Summary'!$B$14,'Inputs &amp; Summary'!$B$8,'Inputs &amp; Summary'!$B$16)))))</f>
        <v>320.146318071728</v>
      </c>
      <c r="G120" s="25" t="n">
        <f aca="false">IF(D120&lt;=0,0,'Inputs &amp; Summary'!$B$9)</f>
        <v>200</v>
      </c>
      <c r="H120" s="25" t="n">
        <f aca="false">MIN(D120+E120,F120+G120)</f>
        <v>520.146318071728</v>
      </c>
      <c r="I120" s="25" t="n">
        <f aca="false">H120-E120</f>
        <v>436.367041644601</v>
      </c>
      <c r="J120" s="25" t="n">
        <f aca="false">MAX(0,D120+E120-H120)</f>
        <v>11749.7095295738</v>
      </c>
    </row>
    <row r="121" customFormat="false" ht="15" hidden="false" customHeight="true" outlineLevel="0" collapsed="false">
      <c r="A121" s="22" t="n">
        <v>120</v>
      </c>
      <c r="B121" s="23" t="n">
        <f aca="false">EDATE(B120,1)</f>
        <v>49857</v>
      </c>
      <c r="C121" s="24" t="str">
        <f aca="false">IF(D121&lt;=0,"Paid Off",IF(A121&lt;='Inputs &amp; Summary'!$B$7,"Draw (Interest-Only)","Repayment"))</f>
        <v>Repayment</v>
      </c>
      <c r="D121" s="25" t="n">
        <f aca="false">J120</f>
        <v>11749.7095295738</v>
      </c>
      <c r="E121" s="25" t="n">
        <f aca="false">D121*'Inputs &amp; Summary'!$B$14</f>
        <v>80.77925301582</v>
      </c>
      <c r="F121" s="25" t="n">
        <f aca="false">IF(D121&lt;=0,0,IF(A121&lt;='Inputs &amp; Summary'!$B$7,E121,MIN(D121+E121,(-PMT('Inputs &amp; Summary'!$B$14,'Inputs &amp; Summary'!$B$8,'Inputs &amp; Summary'!$B$16)))))</f>
        <v>320.146318071728</v>
      </c>
      <c r="G121" s="25" t="n">
        <f aca="false">IF(D121&lt;=0,0,'Inputs &amp; Summary'!$B$9)</f>
        <v>200</v>
      </c>
      <c r="H121" s="25" t="n">
        <f aca="false">MIN(D121+E121,F121+G121)</f>
        <v>520.146318071728</v>
      </c>
      <c r="I121" s="25" t="n">
        <f aca="false">H121-E121</f>
        <v>439.367065055908</v>
      </c>
      <c r="J121" s="25" t="n">
        <f aca="false">MAX(0,D121+E121-H121)</f>
        <v>11310.3424645179</v>
      </c>
    </row>
    <row r="122" customFormat="false" ht="15" hidden="false" customHeight="true" outlineLevel="0" collapsed="false">
      <c r="A122" s="22" t="n">
        <v>121</v>
      </c>
      <c r="B122" s="23" t="n">
        <f aca="false">EDATE(B121,1)</f>
        <v>49888</v>
      </c>
      <c r="C122" s="24" t="str">
        <f aca="false">IF(D122&lt;=0,"Paid Off",IF(A122&lt;='Inputs &amp; Summary'!$B$7,"Draw (Interest-Only)","Repayment"))</f>
        <v>Repayment</v>
      </c>
      <c r="D122" s="25" t="n">
        <f aca="false">J121</f>
        <v>11310.3424645179</v>
      </c>
      <c r="E122" s="25" t="n">
        <f aca="false">D122*'Inputs &amp; Summary'!$B$14</f>
        <v>77.7586044435606</v>
      </c>
      <c r="F122" s="25" t="n">
        <f aca="false">IF(D122&lt;=0,0,IF(A122&lt;='Inputs &amp; Summary'!$B$7,E122,MIN(D122+E122,(-PMT('Inputs &amp; Summary'!$B$14,'Inputs &amp; Summary'!$B$8,'Inputs &amp; Summary'!$B$16)))))</f>
        <v>320.146318071728</v>
      </c>
      <c r="G122" s="25" t="n">
        <f aca="false">IF(D122&lt;=0,0,'Inputs &amp; Summary'!$B$9)</f>
        <v>200</v>
      </c>
      <c r="H122" s="25" t="n">
        <f aca="false">MIN(D122+E122,F122+G122)</f>
        <v>520.146318071728</v>
      </c>
      <c r="I122" s="25" t="n">
        <f aca="false">H122-E122</f>
        <v>442.387713628167</v>
      </c>
      <c r="J122" s="25" t="n">
        <f aca="false">MAX(0,D122+E122-H122)</f>
        <v>10867.9547508897</v>
      </c>
    </row>
    <row r="123" customFormat="false" ht="15" hidden="false" customHeight="true" outlineLevel="0" collapsed="false">
      <c r="A123" s="22" t="n">
        <v>122</v>
      </c>
      <c r="B123" s="23" t="n">
        <f aca="false">EDATE(B122,1)</f>
        <v>49919</v>
      </c>
      <c r="C123" s="24" t="str">
        <f aca="false">IF(D123&lt;=0,"Paid Off",IF(A123&lt;='Inputs &amp; Summary'!$B$7,"Draw (Interest-Only)","Repayment"))</f>
        <v>Repayment</v>
      </c>
      <c r="D123" s="25" t="n">
        <f aca="false">J122</f>
        <v>10867.9547508897</v>
      </c>
      <c r="E123" s="25" t="n">
        <f aca="false">D123*'Inputs &amp; Summary'!$B$14</f>
        <v>74.717188912367</v>
      </c>
      <c r="F123" s="25" t="n">
        <f aca="false">IF(D123&lt;=0,0,IF(A123&lt;='Inputs &amp; Summary'!$B$7,E123,MIN(D123+E123,(-PMT('Inputs &amp; Summary'!$B$14,'Inputs &amp; Summary'!$B$8,'Inputs &amp; Summary'!$B$16)))))</f>
        <v>320.146318071728</v>
      </c>
      <c r="G123" s="25" t="n">
        <f aca="false">IF(D123&lt;=0,0,'Inputs &amp; Summary'!$B$9)</f>
        <v>200</v>
      </c>
      <c r="H123" s="25" t="n">
        <f aca="false">MIN(D123+E123,F123+G123)</f>
        <v>520.146318071728</v>
      </c>
      <c r="I123" s="25" t="n">
        <f aca="false">H123-E123</f>
        <v>445.429129159361</v>
      </c>
      <c r="J123" s="25" t="n">
        <f aca="false">MAX(0,D123+E123-H123)</f>
        <v>10422.5256217304</v>
      </c>
    </row>
    <row r="124" customFormat="false" ht="15" hidden="false" customHeight="true" outlineLevel="0" collapsed="false">
      <c r="A124" s="22" t="n">
        <v>123</v>
      </c>
      <c r="B124" s="23" t="n">
        <f aca="false">EDATE(B123,1)</f>
        <v>49949</v>
      </c>
      <c r="C124" s="24" t="str">
        <f aca="false">IF(D124&lt;=0,"Paid Off",IF(A124&lt;='Inputs &amp; Summary'!$B$7,"Draw (Interest-Only)","Repayment"))</f>
        <v>Repayment</v>
      </c>
      <c r="D124" s="25" t="n">
        <f aca="false">J123</f>
        <v>10422.5256217304</v>
      </c>
      <c r="E124" s="25" t="n">
        <f aca="false">D124*'Inputs &amp; Summary'!$B$14</f>
        <v>71.6548636493964</v>
      </c>
      <c r="F124" s="25" t="n">
        <f aca="false">IF(D124&lt;=0,0,IF(A124&lt;='Inputs &amp; Summary'!$B$7,E124,MIN(D124+E124,(-PMT('Inputs &amp; Summary'!$B$14,'Inputs &amp; Summary'!$B$8,'Inputs &amp; Summary'!$B$16)))))</f>
        <v>320.146318071728</v>
      </c>
      <c r="G124" s="25" t="n">
        <f aca="false">IF(D124&lt;=0,0,'Inputs &amp; Summary'!$B$9)</f>
        <v>200</v>
      </c>
      <c r="H124" s="25" t="n">
        <f aca="false">MIN(D124+E124,F124+G124)</f>
        <v>520.146318071728</v>
      </c>
      <c r="I124" s="25" t="n">
        <f aca="false">H124-E124</f>
        <v>448.491454422332</v>
      </c>
      <c r="J124" s="25" t="n">
        <f aca="false">MAX(0,D124+E124-H124)</f>
        <v>9974.03416730805</v>
      </c>
    </row>
    <row r="125" customFormat="false" ht="15" hidden="false" customHeight="true" outlineLevel="0" collapsed="false">
      <c r="A125" s="22" t="n">
        <v>124</v>
      </c>
      <c r="B125" s="23" t="n">
        <f aca="false">EDATE(B124,1)</f>
        <v>49980</v>
      </c>
      <c r="C125" s="24" t="str">
        <f aca="false">IF(D125&lt;=0,"Paid Off",IF(A125&lt;='Inputs &amp; Summary'!$B$7,"Draw (Interest-Only)","Repayment"))</f>
        <v>Repayment</v>
      </c>
      <c r="D125" s="25" t="n">
        <f aca="false">J124</f>
        <v>9974.03416730805</v>
      </c>
      <c r="E125" s="25" t="n">
        <f aca="false">D125*'Inputs &amp; Summary'!$B$14</f>
        <v>68.5714849002429</v>
      </c>
      <c r="F125" s="25" t="n">
        <f aca="false">IF(D125&lt;=0,0,IF(A125&lt;='Inputs &amp; Summary'!$B$7,E125,MIN(D125+E125,(-PMT('Inputs &amp; Summary'!$B$14,'Inputs &amp; Summary'!$B$8,'Inputs &amp; Summary'!$B$16)))))</f>
        <v>320.146318071728</v>
      </c>
      <c r="G125" s="25" t="n">
        <f aca="false">IF(D125&lt;=0,0,'Inputs &amp; Summary'!$B$9)</f>
        <v>200</v>
      </c>
      <c r="H125" s="25" t="n">
        <f aca="false">MIN(D125+E125,F125+G125)</f>
        <v>520.146318071728</v>
      </c>
      <c r="I125" s="25" t="n">
        <f aca="false">H125-E125</f>
        <v>451.574833171485</v>
      </c>
      <c r="J125" s="25" t="n">
        <f aca="false">MAX(0,D125+E125-H125)</f>
        <v>9522.45933413657</v>
      </c>
    </row>
    <row r="126" customFormat="false" ht="15" hidden="false" customHeight="true" outlineLevel="0" collapsed="false">
      <c r="A126" s="22" t="n">
        <v>125</v>
      </c>
      <c r="B126" s="23" t="n">
        <f aca="false">EDATE(B125,1)</f>
        <v>50010</v>
      </c>
      <c r="C126" s="24" t="str">
        <f aca="false">IF(D126&lt;=0,"Paid Off",IF(A126&lt;='Inputs &amp; Summary'!$B$7,"Draw (Interest-Only)","Repayment"))</f>
        <v>Repayment</v>
      </c>
      <c r="D126" s="25" t="n">
        <f aca="false">J125</f>
        <v>9522.45933413657</v>
      </c>
      <c r="E126" s="25" t="n">
        <f aca="false">D126*'Inputs &amp; Summary'!$B$14</f>
        <v>65.4669079221889</v>
      </c>
      <c r="F126" s="25" t="n">
        <f aca="false">IF(D126&lt;=0,0,IF(A126&lt;='Inputs &amp; Summary'!$B$7,E126,MIN(D126+E126,(-PMT('Inputs &amp; Summary'!$B$14,'Inputs &amp; Summary'!$B$8,'Inputs &amp; Summary'!$B$16)))))</f>
        <v>320.146318071728</v>
      </c>
      <c r="G126" s="25" t="n">
        <f aca="false">IF(D126&lt;=0,0,'Inputs &amp; Summary'!$B$9)</f>
        <v>200</v>
      </c>
      <c r="H126" s="25" t="n">
        <f aca="false">MIN(D126+E126,F126+G126)</f>
        <v>520.146318071728</v>
      </c>
      <c r="I126" s="25" t="n">
        <f aca="false">H126-E126</f>
        <v>454.679410149539</v>
      </c>
      <c r="J126" s="25" t="n">
        <f aca="false">MAX(0,D126+E126-H126)</f>
        <v>9067.77992398703</v>
      </c>
    </row>
    <row r="127" customFormat="false" ht="15" hidden="false" customHeight="true" outlineLevel="0" collapsed="false">
      <c r="A127" s="22" t="n">
        <v>126</v>
      </c>
      <c r="B127" s="23" t="n">
        <f aca="false">EDATE(B126,1)</f>
        <v>50041</v>
      </c>
      <c r="C127" s="24" t="str">
        <f aca="false">IF(D127&lt;=0,"Paid Off",IF(A127&lt;='Inputs &amp; Summary'!$B$7,"Draw (Interest-Only)","Repayment"))</f>
        <v>Repayment</v>
      </c>
      <c r="D127" s="25" t="n">
        <f aca="false">J126</f>
        <v>9067.77992398703</v>
      </c>
      <c r="E127" s="25" t="n">
        <f aca="false">D127*'Inputs &amp; Summary'!$B$14</f>
        <v>62.3409869774108</v>
      </c>
      <c r="F127" s="25" t="n">
        <f aca="false">IF(D127&lt;=0,0,IF(A127&lt;='Inputs &amp; Summary'!$B$7,E127,MIN(D127+E127,(-PMT('Inputs &amp; Summary'!$B$14,'Inputs &amp; Summary'!$B$8,'Inputs &amp; Summary'!$B$16)))))</f>
        <v>320.146318071728</v>
      </c>
      <c r="G127" s="25" t="n">
        <f aca="false">IF(D127&lt;=0,0,'Inputs &amp; Summary'!$B$9)</f>
        <v>200</v>
      </c>
      <c r="H127" s="25" t="n">
        <f aca="false">MIN(D127+E127,F127+G127)</f>
        <v>520.146318071728</v>
      </c>
      <c r="I127" s="25" t="n">
        <f aca="false">H127-E127</f>
        <v>457.805331094317</v>
      </c>
      <c r="J127" s="25" t="n">
        <f aca="false">MAX(0,D127+E127-H127)</f>
        <v>8609.97459289272</v>
      </c>
    </row>
    <row r="128" customFormat="false" ht="15" hidden="false" customHeight="true" outlineLevel="0" collapsed="false">
      <c r="A128" s="22" t="n">
        <v>127</v>
      </c>
      <c r="B128" s="23" t="n">
        <f aca="false">EDATE(B127,1)</f>
        <v>50072</v>
      </c>
      <c r="C128" s="24" t="str">
        <f aca="false">IF(D128&lt;=0,"Paid Off",IF(A128&lt;='Inputs &amp; Summary'!$B$7,"Draw (Interest-Only)","Repayment"))</f>
        <v>Repayment</v>
      </c>
      <c r="D128" s="25" t="n">
        <f aca="false">J127</f>
        <v>8609.97459289272</v>
      </c>
      <c r="E128" s="25" t="n">
        <f aca="false">D128*'Inputs &amp; Summary'!$B$14</f>
        <v>59.1935753261374</v>
      </c>
      <c r="F128" s="25" t="n">
        <f aca="false">IF(D128&lt;=0,0,IF(A128&lt;='Inputs &amp; Summary'!$B$7,E128,MIN(D128+E128,(-PMT('Inputs &amp; Summary'!$B$14,'Inputs &amp; Summary'!$B$8,'Inputs &amp; Summary'!$B$16)))))</f>
        <v>320.146318071728</v>
      </c>
      <c r="G128" s="25" t="n">
        <f aca="false">IF(D128&lt;=0,0,'Inputs &amp; Summary'!$B$9)</f>
        <v>200</v>
      </c>
      <c r="H128" s="25" t="n">
        <f aca="false">MIN(D128+E128,F128+G128)</f>
        <v>520.146318071728</v>
      </c>
      <c r="I128" s="25" t="n">
        <f aca="false">H128-E128</f>
        <v>460.952742745591</v>
      </c>
      <c r="J128" s="25" t="n">
        <f aca="false">MAX(0,D128+E128-H128)</f>
        <v>8149.02185014712</v>
      </c>
    </row>
    <row r="129" customFormat="false" ht="15" hidden="false" customHeight="true" outlineLevel="0" collapsed="false">
      <c r="A129" s="22" t="n">
        <v>128</v>
      </c>
      <c r="B129" s="23" t="n">
        <f aca="false">EDATE(B128,1)</f>
        <v>50100</v>
      </c>
      <c r="C129" s="24" t="str">
        <f aca="false">IF(D129&lt;=0,"Paid Off",IF(A129&lt;='Inputs &amp; Summary'!$B$7,"Draw (Interest-Only)","Repayment"))</f>
        <v>Repayment</v>
      </c>
      <c r="D129" s="25" t="n">
        <f aca="false">J128</f>
        <v>8149.02185014712</v>
      </c>
      <c r="E129" s="25" t="n">
        <f aca="false">D129*'Inputs &amp; Summary'!$B$14</f>
        <v>56.0245252197615</v>
      </c>
      <c r="F129" s="25" t="n">
        <f aca="false">IF(D129&lt;=0,0,IF(A129&lt;='Inputs &amp; Summary'!$B$7,E129,MIN(D129+E129,(-PMT('Inputs &amp; Summary'!$B$14,'Inputs &amp; Summary'!$B$8,'Inputs &amp; Summary'!$B$16)))))</f>
        <v>320.146318071728</v>
      </c>
      <c r="G129" s="25" t="n">
        <f aca="false">IF(D129&lt;=0,0,'Inputs &amp; Summary'!$B$9)</f>
        <v>200</v>
      </c>
      <c r="H129" s="25" t="n">
        <f aca="false">MIN(D129+E129,F129+G129)</f>
        <v>520.146318071728</v>
      </c>
      <c r="I129" s="25" t="n">
        <f aca="false">H129-E129</f>
        <v>464.121792851967</v>
      </c>
      <c r="J129" s="25" t="n">
        <f aca="false">MAX(0,D129+E129-H129)</f>
        <v>7684.90005729516</v>
      </c>
    </row>
    <row r="130" customFormat="false" ht="15" hidden="false" customHeight="true" outlineLevel="0" collapsed="false">
      <c r="A130" s="22" t="n">
        <v>129</v>
      </c>
      <c r="B130" s="23" t="n">
        <f aca="false">EDATE(B129,1)</f>
        <v>50131</v>
      </c>
      <c r="C130" s="24" t="str">
        <f aca="false">IF(D130&lt;=0,"Paid Off",IF(A130&lt;='Inputs &amp; Summary'!$B$7,"Draw (Interest-Only)","Repayment"))</f>
        <v>Repayment</v>
      </c>
      <c r="D130" s="25" t="n">
        <f aca="false">J129</f>
        <v>7684.90005729516</v>
      </c>
      <c r="E130" s="25" t="n">
        <f aca="false">D130*'Inputs &amp; Summary'!$B$14</f>
        <v>52.8336878939042</v>
      </c>
      <c r="F130" s="25" t="n">
        <f aca="false">IF(D130&lt;=0,0,IF(A130&lt;='Inputs &amp; Summary'!$B$7,E130,MIN(D130+E130,(-PMT('Inputs &amp; Summary'!$B$14,'Inputs &amp; Summary'!$B$8,'Inputs &amp; Summary'!$B$16)))))</f>
        <v>320.146318071728</v>
      </c>
      <c r="G130" s="25" t="n">
        <f aca="false">IF(D130&lt;=0,0,'Inputs &amp; Summary'!$B$9)</f>
        <v>200</v>
      </c>
      <c r="H130" s="25" t="n">
        <f aca="false">MIN(D130+E130,F130+G130)</f>
        <v>520.146318071728</v>
      </c>
      <c r="I130" s="25" t="n">
        <f aca="false">H130-E130</f>
        <v>467.312630177824</v>
      </c>
      <c r="J130" s="25" t="n">
        <f aca="false">MAX(0,D130+E130-H130)</f>
        <v>7217.58742711733</v>
      </c>
    </row>
    <row r="131" customFormat="false" ht="15" hidden="false" customHeight="true" outlineLevel="0" collapsed="false">
      <c r="A131" s="22" t="n">
        <v>130</v>
      </c>
      <c r="B131" s="23" t="n">
        <f aca="false">EDATE(B130,1)</f>
        <v>50161</v>
      </c>
      <c r="C131" s="24" t="str">
        <f aca="false">IF(D131&lt;=0,"Paid Off",IF(A131&lt;='Inputs &amp; Summary'!$B$7,"Draw (Interest-Only)","Repayment"))</f>
        <v>Repayment</v>
      </c>
      <c r="D131" s="25" t="n">
        <f aca="false">J130</f>
        <v>7217.58742711733</v>
      </c>
      <c r="E131" s="25" t="n">
        <f aca="false">D131*'Inputs &amp; Summary'!$B$14</f>
        <v>49.6209135614317</v>
      </c>
      <c r="F131" s="25" t="n">
        <f aca="false">IF(D131&lt;=0,0,IF(A131&lt;='Inputs &amp; Summary'!$B$7,E131,MIN(D131+E131,(-PMT('Inputs &amp; Summary'!$B$14,'Inputs &amp; Summary'!$B$8,'Inputs &amp; Summary'!$B$16)))))</f>
        <v>320.146318071728</v>
      </c>
      <c r="G131" s="25" t="n">
        <f aca="false">IF(D131&lt;=0,0,'Inputs &amp; Summary'!$B$9)</f>
        <v>200</v>
      </c>
      <c r="H131" s="25" t="n">
        <f aca="false">MIN(D131+E131,F131+G131)</f>
        <v>520.146318071728</v>
      </c>
      <c r="I131" s="25" t="n">
        <f aca="false">H131-E131</f>
        <v>470.525404510296</v>
      </c>
      <c r="J131" s="25" t="n">
        <f aca="false">MAX(0,D131+E131-H131)</f>
        <v>6747.06202260704</v>
      </c>
    </row>
    <row r="132" customFormat="false" ht="15" hidden="false" customHeight="true" outlineLevel="0" collapsed="false">
      <c r="A132" s="22" t="n">
        <v>131</v>
      </c>
      <c r="B132" s="23" t="n">
        <f aca="false">EDATE(B131,1)</f>
        <v>50192</v>
      </c>
      <c r="C132" s="24" t="str">
        <f aca="false">IF(D132&lt;=0,"Paid Off",IF(A132&lt;='Inputs &amp; Summary'!$B$7,"Draw (Interest-Only)","Repayment"))</f>
        <v>Repayment</v>
      </c>
      <c r="D132" s="25" t="n">
        <f aca="false">J131</f>
        <v>6747.06202260704</v>
      </c>
      <c r="E132" s="25" t="n">
        <f aca="false">D132*'Inputs &amp; Summary'!$B$14</f>
        <v>46.3860514054234</v>
      </c>
      <c r="F132" s="25" t="n">
        <f aca="false">IF(D132&lt;=0,0,IF(A132&lt;='Inputs &amp; Summary'!$B$7,E132,MIN(D132+E132,(-PMT('Inputs &amp; Summary'!$B$14,'Inputs &amp; Summary'!$B$8,'Inputs &amp; Summary'!$B$16)))))</f>
        <v>320.146318071728</v>
      </c>
      <c r="G132" s="25" t="n">
        <f aca="false">IF(D132&lt;=0,0,'Inputs &amp; Summary'!$B$9)</f>
        <v>200</v>
      </c>
      <c r="H132" s="25" t="n">
        <f aca="false">MIN(D132+E132,F132+G132)</f>
        <v>520.146318071728</v>
      </c>
      <c r="I132" s="25" t="n">
        <f aca="false">H132-E132</f>
        <v>473.760266666305</v>
      </c>
      <c r="J132" s="25" t="n">
        <f aca="false">MAX(0,D132+E132-H132)</f>
        <v>6273.30175594073</v>
      </c>
    </row>
    <row r="133" customFormat="false" ht="15" hidden="false" customHeight="true" outlineLevel="0" collapsed="false">
      <c r="A133" s="22" t="n">
        <v>132</v>
      </c>
      <c r="B133" s="23" t="n">
        <f aca="false">EDATE(B132,1)</f>
        <v>50222</v>
      </c>
      <c r="C133" s="24" t="str">
        <f aca="false">IF(D133&lt;=0,"Paid Off",IF(A133&lt;='Inputs &amp; Summary'!$B$7,"Draw (Interest-Only)","Repayment"))</f>
        <v>Repayment</v>
      </c>
      <c r="D133" s="25" t="n">
        <f aca="false">J132</f>
        <v>6273.30175594073</v>
      </c>
      <c r="E133" s="25" t="n">
        <f aca="false">D133*'Inputs &amp; Summary'!$B$14</f>
        <v>43.1289495720925</v>
      </c>
      <c r="F133" s="25" t="n">
        <f aca="false">IF(D133&lt;=0,0,IF(A133&lt;='Inputs &amp; Summary'!$B$7,E133,MIN(D133+E133,(-PMT('Inputs &amp; Summary'!$B$14,'Inputs &amp; Summary'!$B$8,'Inputs &amp; Summary'!$B$16)))))</f>
        <v>320.146318071728</v>
      </c>
      <c r="G133" s="25" t="n">
        <f aca="false">IF(D133&lt;=0,0,'Inputs &amp; Summary'!$B$9)</f>
        <v>200</v>
      </c>
      <c r="H133" s="25" t="n">
        <f aca="false">MIN(D133+E133,F133+G133)</f>
        <v>520.146318071728</v>
      </c>
      <c r="I133" s="25" t="n">
        <f aca="false">H133-E133</f>
        <v>477.017368499636</v>
      </c>
      <c r="J133" s="25" t="n">
        <f aca="false">MAX(0,D133+E133-H133)</f>
        <v>5796.2843874411</v>
      </c>
    </row>
    <row r="134" customFormat="false" ht="15" hidden="false" customHeight="true" outlineLevel="0" collapsed="false">
      <c r="A134" s="22" t="n">
        <v>133</v>
      </c>
      <c r="B134" s="23" t="n">
        <f aca="false">EDATE(B133,1)</f>
        <v>50253</v>
      </c>
      <c r="C134" s="24" t="str">
        <f aca="false">IF(D134&lt;=0,"Paid Off",IF(A134&lt;='Inputs &amp; Summary'!$B$7,"Draw (Interest-Only)","Repayment"))</f>
        <v>Repayment</v>
      </c>
      <c r="D134" s="25" t="n">
        <f aca="false">J133</f>
        <v>5796.2843874411</v>
      </c>
      <c r="E134" s="25" t="n">
        <f aca="false">D134*'Inputs &amp; Summary'!$B$14</f>
        <v>39.8494551636575</v>
      </c>
      <c r="F134" s="25" t="n">
        <f aca="false">IF(D134&lt;=0,0,IF(A134&lt;='Inputs &amp; Summary'!$B$7,E134,MIN(D134+E134,(-PMT('Inputs &amp; Summary'!$B$14,'Inputs &amp; Summary'!$B$8,'Inputs &amp; Summary'!$B$16)))))</f>
        <v>320.146318071728</v>
      </c>
      <c r="G134" s="25" t="n">
        <f aca="false">IF(D134&lt;=0,0,'Inputs &amp; Summary'!$B$9)</f>
        <v>200</v>
      </c>
      <c r="H134" s="25" t="n">
        <f aca="false">MIN(D134+E134,F134+G134)</f>
        <v>520.146318071728</v>
      </c>
      <c r="I134" s="25" t="n">
        <f aca="false">H134-E134</f>
        <v>480.296862908071</v>
      </c>
      <c r="J134" s="25" t="n">
        <f aca="false">MAX(0,D134+E134-H134)</f>
        <v>5315.98752453302</v>
      </c>
    </row>
    <row r="135" customFormat="false" ht="15" hidden="false" customHeight="true" outlineLevel="0" collapsed="false">
      <c r="A135" s="22" t="n">
        <v>134</v>
      </c>
      <c r="B135" s="23" t="n">
        <f aca="false">EDATE(B134,1)</f>
        <v>50284</v>
      </c>
      <c r="C135" s="24" t="str">
        <f aca="false">IF(D135&lt;=0,"Paid Off",IF(A135&lt;='Inputs &amp; Summary'!$B$7,"Draw (Interest-Only)","Repayment"))</f>
        <v>Repayment</v>
      </c>
      <c r="D135" s="25" t="n">
        <f aca="false">J134</f>
        <v>5315.98752453302</v>
      </c>
      <c r="E135" s="25" t="n">
        <f aca="false">D135*'Inputs &amp; Summary'!$B$14</f>
        <v>36.5474142311645</v>
      </c>
      <c r="F135" s="25" t="n">
        <f aca="false">IF(D135&lt;=0,0,IF(A135&lt;='Inputs &amp; Summary'!$B$7,E135,MIN(D135+E135,(-PMT('Inputs &amp; Summary'!$B$14,'Inputs &amp; Summary'!$B$8,'Inputs &amp; Summary'!$B$16)))))</f>
        <v>320.146318071728</v>
      </c>
      <c r="G135" s="25" t="n">
        <f aca="false">IF(D135&lt;=0,0,'Inputs &amp; Summary'!$B$9)</f>
        <v>200</v>
      </c>
      <c r="H135" s="25" t="n">
        <f aca="false">MIN(D135+E135,F135+G135)</f>
        <v>520.146318071728</v>
      </c>
      <c r="I135" s="25" t="n">
        <f aca="false">H135-E135</f>
        <v>483.598903840564</v>
      </c>
      <c r="J135" s="25" t="n">
        <f aca="false">MAX(0,D135+E135-H135)</f>
        <v>4832.38862069246</v>
      </c>
    </row>
    <row r="136" customFormat="false" ht="15" hidden="false" customHeight="true" outlineLevel="0" collapsed="false">
      <c r="A136" s="22" t="n">
        <v>135</v>
      </c>
      <c r="B136" s="23" t="n">
        <f aca="false">EDATE(B135,1)</f>
        <v>50314</v>
      </c>
      <c r="C136" s="24" t="str">
        <f aca="false">IF(D136&lt;=0,"Paid Off",IF(A136&lt;='Inputs &amp; Summary'!$B$7,"Draw (Interest-Only)","Repayment"))</f>
        <v>Repayment</v>
      </c>
      <c r="D136" s="25" t="n">
        <f aca="false">J135</f>
        <v>4832.38862069246</v>
      </c>
      <c r="E136" s="25" t="n">
        <f aca="false">D136*'Inputs &amp; Summary'!$B$14</f>
        <v>33.2226717672607</v>
      </c>
      <c r="F136" s="25" t="n">
        <f aca="false">IF(D136&lt;=0,0,IF(A136&lt;='Inputs &amp; Summary'!$B$7,E136,MIN(D136+E136,(-PMT('Inputs &amp; Summary'!$B$14,'Inputs &amp; Summary'!$B$8,'Inputs &amp; Summary'!$B$16)))))</f>
        <v>320.146318071728</v>
      </c>
      <c r="G136" s="25" t="n">
        <f aca="false">IF(D136&lt;=0,0,'Inputs &amp; Summary'!$B$9)</f>
        <v>200</v>
      </c>
      <c r="H136" s="25" t="n">
        <f aca="false">MIN(D136+E136,F136+G136)</f>
        <v>520.146318071728</v>
      </c>
      <c r="I136" s="25" t="n">
        <f aca="false">H136-E136</f>
        <v>486.923646304467</v>
      </c>
      <c r="J136" s="25" t="n">
        <f aca="false">MAX(0,D136+E136-H136)</f>
        <v>4345.46497438799</v>
      </c>
    </row>
    <row r="137" customFormat="false" ht="15" hidden="false" customHeight="true" outlineLevel="0" collapsed="false">
      <c r="A137" s="22" t="n">
        <v>136</v>
      </c>
      <c r="B137" s="23" t="n">
        <f aca="false">EDATE(B136,1)</f>
        <v>50345</v>
      </c>
      <c r="C137" s="24" t="str">
        <f aca="false">IF(D137&lt;=0,"Paid Off",IF(A137&lt;='Inputs &amp; Summary'!$B$7,"Draw (Interest-Only)","Repayment"))</f>
        <v>Repayment</v>
      </c>
      <c r="D137" s="25" t="n">
        <f aca="false">J136</f>
        <v>4345.46497438799</v>
      </c>
      <c r="E137" s="25" t="n">
        <f aca="false">D137*'Inputs &amp; Summary'!$B$14</f>
        <v>29.8750716989175</v>
      </c>
      <c r="F137" s="25" t="n">
        <f aca="false">IF(D137&lt;=0,0,IF(A137&lt;='Inputs &amp; Summary'!$B$7,E137,MIN(D137+E137,(-PMT('Inputs &amp; Summary'!$B$14,'Inputs &amp; Summary'!$B$8,'Inputs &amp; Summary'!$B$16)))))</f>
        <v>320.146318071728</v>
      </c>
      <c r="G137" s="25" t="n">
        <f aca="false">IF(D137&lt;=0,0,'Inputs &amp; Summary'!$B$9)</f>
        <v>200</v>
      </c>
      <c r="H137" s="25" t="n">
        <f aca="false">MIN(D137+E137,F137+G137)</f>
        <v>520.146318071728</v>
      </c>
      <c r="I137" s="25" t="n">
        <f aca="false">H137-E137</f>
        <v>490.271246372811</v>
      </c>
      <c r="J137" s="25" t="n">
        <f aca="false">MAX(0,D137+E137-H137)</f>
        <v>3855.19372801518</v>
      </c>
    </row>
    <row r="138" customFormat="false" ht="15" hidden="false" customHeight="true" outlineLevel="0" collapsed="false">
      <c r="A138" s="22" t="n">
        <v>137</v>
      </c>
      <c r="B138" s="23" t="n">
        <f aca="false">EDATE(B137,1)</f>
        <v>50375</v>
      </c>
      <c r="C138" s="24" t="str">
        <f aca="false">IF(D138&lt;=0,"Paid Off",IF(A138&lt;='Inputs &amp; Summary'!$B$7,"Draw (Interest-Only)","Repayment"))</f>
        <v>Repayment</v>
      </c>
      <c r="D138" s="25" t="n">
        <f aca="false">J137</f>
        <v>3855.19372801518</v>
      </c>
      <c r="E138" s="25" t="n">
        <f aca="false">D138*'Inputs &amp; Summary'!$B$14</f>
        <v>26.5044568801044</v>
      </c>
      <c r="F138" s="25" t="n">
        <f aca="false">IF(D138&lt;=0,0,IF(A138&lt;='Inputs &amp; Summary'!$B$7,E138,MIN(D138+E138,(-PMT('Inputs &amp; Summary'!$B$14,'Inputs &amp; Summary'!$B$8,'Inputs &amp; Summary'!$B$16)))))</f>
        <v>320.146318071728</v>
      </c>
      <c r="G138" s="25" t="n">
        <f aca="false">IF(D138&lt;=0,0,'Inputs &amp; Summary'!$B$9)</f>
        <v>200</v>
      </c>
      <c r="H138" s="25" t="n">
        <f aca="false">MIN(D138+E138,F138+G138)</f>
        <v>520.146318071728</v>
      </c>
      <c r="I138" s="25" t="n">
        <f aca="false">H138-E138</f>
        <v>493.641861191624</v>
      </c>
      <c r="J138" s="25" t="n">
        <f aca="false">MAX(0,D138+E138-H138)</f>
        <v>3361.55186682356</v>
      </c>
    </row>
    <row r="139" customFormat="false" ht="15" hidden="false" customHeight="true" outlineLevel="0" collapsed="false">
      <c r="A139" s="22" t="n">
        <v>138</v>
      </c>
      <c r="B139" s="23" t="n">
        <f aca="false">EDATE(B138,1)</f>
        <v>50406</v>
      </c>
      <c r="C139" s="24" t="str">
        <f aca="false">IF(D139&lt;=0,"Paid Off",IF(A139&lt;='Inputs &amp; Summary'!$B$7,"Draw (Interest-Only)","Repayment"))</f>
        <v>Repayment</v>
      </c>
      <c r="D139" s="25" t="n">
        <f aca="false">J138</f>
        <v>3361.55186682356</v>
      </c>
      <c r="E139" s="25" t="n">
        <f aca="false">D139*'Inputs &amp; Summary'!$B$14</f>
        <v>23.110669084412</v>
      </c>
      <c r="F139" s="25" t="n">
        <f aca="false">IF(D139&lt;=0,0,IF(A139&lt;='Inputs &amp; Summary'!$B$7,E139,MIN(D139+E139,(-PMT('Inputs &amp; Summary'!$B$14,'Inputs &amp; Summary'!$B$8,'Inputs &amp; Summary'!$B$16)))))</f>
        <v>320.146318071728</v>
      </c>
      <c r="G139" s="25" t="n">
        <f aca="false">IF(D139&lt;=0,0,'Inputs &amp; Summary'!$B$9)</f>
        <v>200</v>
      </c>
      <c r="H139" s="25" t="n">
        <f aca="false">MIN(D139+E139,F139+G139)</f>
        <v>520.146318071728</v>
      </c>
      <c r="I139" s="25" t="n">
        <f aca="false">H139-E139</f>
        <v>497.035648987316</v>
      </c>
      <c r="J139" s="25" t="n">
        <f aca="false">MAX(0,D139+E139-H139)</f>
        <v>2864.51621783624</v>
      </c>
    </row>
    <row r="140" customFormat="false" ht="15" hidden="false" customHeight="true" outlineLevel="0" collapsed="false">
      <c r="A140" s="22" t="n">
        <v>139</v>
      </c>
      <c r="B140" s="23" t="n">
        <f aca="false">EDATE(B139,1)</f>
        <v>50437</v>
      </c>
      <c r="C140" s="24" t="str">
        <f aca="false">IF(D140&lt;=0,"Paid Off",IF(A140&lt;='Inputs &amp; Summary'!$B$7,"Draw (Interest-Only)","Repayment"))</f>
        <v>Repayment</v>
      </c>
      <c r="D140" s="25" t="n">
        <f aca="false">J139</f>
        <v>2864.51621783624</v>
      </c>
      <c r="E140" s="25" t="n">
        <f aca="false">D140*'Inputs &amp; Summary'!$B$14</f>
        <v>19.6935489976242</v>
      </c>
      <c r="F140" s="25" t="n">
        <f aca="false">IF(D140&lt;=0,0,IF(A140&lt;='Inputs &amp; Summary'!$B$7,E140,MIN(D140+E140,(-PMT('Inputs &amp; Summary'!$B$14,'Inputs &amp; Summary'!$B$8,'Inputs &amp; Summary'!$B$16)))))</f>
        <v>320.146318071728</v>
      </c>
      <c r="G140" s="25" t="n">
        <f aca="false">IF(D140&lt;=0,0,'Inputs &amp; Summary'!$B$9)</f>
        <v>200</v>
      </c>
      <c r="H140" s="25" t="n">
        <f aca="false">MIN(D140+E140,F140+G140)</f>
        <v>520.146318071728</v>
      </c>
      <c r="I140" s="25" t="n">
        <f aca="false">H140-E140</f>
        <v>500.452769074104</v>
      </c>
      <c r="J140" s="25" t="n">
        <f aca="false">MAX(0,D140+E140-H140)</f>
        <v>2364.06344876214</v>
      </c>
    </row>
    <row r="141" customFormat="false" ht="15" hidden="false" customHeight="true" outlineLevel="0" collapsed="false">
      <c r="A141" s="22" t="n">
        <v>140</v>
      </c>
      <c r="B141" s="23" t="n">
        <f aca="false">EDATE(B140,1)</f>
        <v>50465</v>
      </c>
      <c r="C141" s="24" t="str">
        <f aca="false">IF(D141&lt;=0,"Paid Off",IF(A141&lt;='Inputs &amp; Summary'!$B$7,"Draw (Interest-Only)","Repayment"))</f>
        <v>Repayment</v>
      </c>
      <c r="D141" s="25" t="n">
        <f aca="false">J140</f>
        <v>2364.06344876214</v>
      </c>
      <c r="E141" s="25" t="n">
        <f aca="false">D141*'Inputs &amp; Summary'!$B$14</f>
        <v>16.2529362102397</v>
      </c>
      <c r="F141" s="25" t="n">
        <f aca="false">IF(D141&lt;=0,0,IF(A141&lt;='Inputs &amp; Summary'!$B$7,E141,MIN(D141+E141,(-PMT('Inputs &amp; Summary'!$B$14,'Inputs &amp; Summary'!$B$8,'Inputs &amp; Summary'!$B$16)))))</f>
        <v>320.146318071728</v>
      </c>
      <c r="G141" s="25" t="n">
        <f aca="false">IF(D141&lt;=0,0,'Inputs &amp; Summary'!$B$9)</f>
        <v>200</v>
      </c>
      <c r="H141" s="25" t="n">
        <f aca="false">MIN(D141+E141,F141+G141)</f>
        <v>520.146318071728</v>
      </c>
      <c r="I141" s="25" t="n">
        <f aca="false">H141-E141</f>
        <v>503.893381861488</v>
      </c>
      <c r="J141" s="25" t="n">
        <f aca="false">MAX(0,D141+E141-H141)</f>
        <v>1860.17006690065</v>
      </c>
    </row>
    <row r="142" customFormat="false" ht="15" hidden="false" customHeight="true" outlineLevel="0" collapsed="false">
      <c r="A142" s="22" t="n">
        <v>141</v>
      </c>
      <c r="B142" s="23" t="n">
        <f aca="false">EDATE(B141,1)</f>
        <v>50496</v>
      </c>
      <c r="C142" s="24" t="str">
        <f aca="false">IF(D142&lt;=0,"Paid Off",IF(A142&lt;='Inputs &amp; Summary'!$B$7,"Draw (Interest-Only)","Repayment"))</f>
        <v>Repayment</v>
      </c>
      <c r="D142" s="25" t="n">
        <f aca="false">J141</f>
        <v>1860.17006690065</v>
      </c>
      <c r="E142" s="25" t="n">
        <f aca="false">D142*'Inputs &amp; Summary'!$B$14</f>
        <v>12.788669209942</v>
      </c>
      <c r="F142" s="25" t="n">
        <f aca="false">IF(D142&lt;=0,0,IF(A142&lt;='Inputs &amp; Summary'!$B$7,E142,MIN(D142+E142,(-PMT('Inputs &amp; Summary'!$B$14,'Inputs &amp; Summary'!$B$8,'Inputs &amp; Summary'!$B$16)))))</f>
        <v>320.146318071728</v>
      </c>
      <c r="G142" s="25" t="n">
        <f aca="false">IF(D142&lt;=0,0,'Inputs &amp; Summary'!$B$9)</f>
        <v>200</v>
      </c>
      <c r="H142" s="25" t="n">
        <f aca="false">MIN(D142+E142,F142+G142)</f>
        <v>520.146318071728</v>
      </c>
      <c r="I142" s="25" t="n">
        <f aca="false">H142-E142</f>
        <v>507.357648861786</v>
      </c>
      <c r="J142" s="25" t="n">
        <f aca="false">MAX(0,D142+E142-H142)</f>
        <v>1352.81241803886</v>
      </c>
    </row>
    <row r="143" customFormat="false" ht="15" hidden="false" customHeight="true" outlineLevel="0" collapsed="false">
      <c r="A143" s="22" t="n">
        <v>142</v>
      </c>
      <c r="B143" s="23" t="n">
        <f aca="false">EDATE(B142,1)</f>
        <v>50526</v>
      </c>
      <c r="C143" s="24" t="str">
        <f aca="false">IF(D143&lt;=0,"Paid Off",IF(A143&lt;='Inputs &amp; Summary'!$B$7,"Draw (Interest-Only)","Repayment"))</f>
        <v>Repayment</v>
      </c>
      <c r="D143" s="25" t="n">
        <f aca="false">J142</f>
        <v>1352.81241803886</v>
      </c>
      <c r="E143" s="25" t="n">
        <f aca="false">D143*'Inputs &amp; Summary'!$B$14</f>
        <v>9.30058537401719</v>
      </c>
      <c r="F143" s="25" t="n">
        <f aca="false">IF(D143&lt;=0,0,IF(A143&lt;='Inputs &amp; Summary'!$B$7,E143,MIN(D143+E143,(-PMT('Inputs &amp; Summary'!$B$14,'Inputs &amp; Summary'!$B$8,'Inputs &amp; Summary'!$B$16)))))</f>
        <v>320.146318071728</v>
      </c>
      <c r="G143" s="25" t="n">
        <f aca="false">IF(D143&lt;=0,0,'Inputs &amp; Summary'!$B$9)</f>
        <v>200</v>
      </c>
      <c r="H143" s="25" t="n">
        <f aca="false">MIN(D143+E143,F143+G143)</f>
        <v>520.146318071728</v>
      </c>
      <c r="I143" s="25" t="n">
        <f aca="false">H143-E143</f>
        <v>510.845732697711</v>
      </c>
      <c r="J143" s="25" t="n">
        <f aca="false">MAX(0,D143+E143-H143)</f>
        <v>841.966685341153</v>
      </c>
    </row>
    <row r="144" customFormat="false" ht="15" hidden="false" customHeight="true" outlineLevel="0" collapsed="false">
      <c r="A144" s="22" t="n">
        <v>143</v>
      </c>
      <c r="B144" s="23" t="n">
        <f aca="false">EDATE(B143,1)</f>
        <v>50557</v>
      </c>
      <c r="C144" s="24" t="str">
        <f aca="false">IF(D144&lt;=0,"Paid Off",IF(A144&lt;='Inputs &amp; Summary'!$B$7,"Draw (Interest-Only)","Repayment"))</f>
        <v>Repayment</v>
      </c>
      <c r="D144" s="25" t="n">
        <f aca="false">J143</f>
        <v>841.966685341153</v>
      </c>
      <c r="E144" s="25" t="n">
        <f aca="false">D144*'Inputs &amp; Summary'!$B$14</f>
        <v>5.78852096172043</v>
      </c>
      <c r="F144" s="25" t="n">
        <f aca="false">IF(D144&lt;=0,0,IF(A144&lt;='Inputs &amp; Summary'!$B$7,E144,MIN(D144+E144,(-PMT('Inputs &amp; Summary'!$B$14,'Inputs &amp; Summary'!$B$8,'Inputs &amp; Summary'!$B$16)))))</f>
        <v>320.146318071728</v>
      </c>
      <c r="G144" s="25" t="n">
        <f aca="false">IF(D144&lt;=0,0,'Inputs &amp; Summary'!$B$9)</f>
        <v>200</v>
      </c>
      <c r="H144" s="25" t="n">
        <f aca="false">MIN(D144+E144,F144+G144)</f>
        <v>520.146318071728</v>
      </c>
      <c r="I144" s="25" t="n">
        <f aca="false">H144-E144</f>
        <v>514.357797110008</v>
      </c>
      <c r="J144" s="25" t="n">
        <f aca="false">MAX(0,D144+E144-H144)</f>
        <v>327.608888231145</v>
      </c>
    </row>
    <row r="145" customFormat="false" ht="15" hidden="false" customHeight="true" outlineLevel="0" collapsed="false">
      <c r="A145" s="22" t="n">
        <v>144</v>
      </c>
      <c r="B145" s="23" t="n">
        <f aca="false">EDATE(B144,1)</f>
        <v>50587</v>
      </c>
      <c r="C145" s="24" t="str">
        <f aca="false">IF(D145&lt;=0,"Paid Off",IF(A145&lt;='Inputs &amp; Summary'!$B$7,"Draw (Interest-Only)","Repayment"))</f>
        <v>Repayment</v>
      </c>
      <c r="D145" s="25" t="n">
        <f aca="false">J144</f>
        <v>327.608888231145</v>
      </c>
      <c r="E145" s="25" t="n">
        <f aca="false">D145*'Inputs &amp; Summary'!$B$14</f>
        <v>2.25231110658912</v>
      </c>
      <c r="F145" s="25" t="n">
        <f aca="false">IF(D145&lt;=0,0,IF(A145&lt;='Inputs &amp; Summary'!$B$7,E145,MIN(D145+E145,(-PMT('Inputs &amp; Summary'!$B$14,'Inputs &amp; Summary'!$B$8,'Inputs &amp; Summary'!$B$16)))))</f>
        <v>320.146318071728</v>
      </c>
      <c r="G145" s="25" t="n">
        <f aca="false">IF(D145&lt;=0,0,'Inputs &amp; Summary'!$B$9)</f>
        <v>200</v>
      </c>
      <c r="H145" s="25" t="n">
        <f aca="false">MIN(D145+E145,F145+G145)</f>
        <v>329.861199337734</v>
      </c>
      <c r="I145" s="25" t="n">
        <f aca="false">H145-E145</f>
        <v>327.608888231145</v>
      </c>
      <c r="J145" s="25" t="n">
        <f aca="false">MAX(0,D145+E145-H145)</f>
        <v>0</v>
      </c>
    </row>
    <row r="146" customFormat="false" ht="15" hidden="false" customHeight="true" outlineLevel="0" collapsed="false">
      <c r="A146" s="22" t="n">
        <v>145</v>
      </c>
      <c r="B146" s="23" t="n">
        <f aca="false">EDATE(B145,1)</f>
        <v>50618</v>
      </c>
      <c r="C146" s="24" t="str">
        <f aca="false">IF(D146&lt;=0,"Paid Off",IF(A146&lt;='Inputs &amp; Summary'!$B$7,"Draw (Interest-Only)","Repayment"))</f>
        <v>Paid Off</v>
      </c>
      <c r="D146" s="25" t="n">
        <f aca="false">J145</f>
        <v>0</v>
      </c>
      <c r="E146" s="25" t="n">
        <f aca="false">D146*'Inputs &amp; Summary'!$B$14</f>
        <v>0</v>
      </c>
      <c r="F146" s="25" t="n">
        <f aca="false">IF(D146&lt;=0,0,IF(A146&lt;='Inputs &amp; Summary'!$B$7,E146,MIN(D146+E146,(-PMT('Inputs &amp; Summary'!$B$14,'Inputs &amp; Summary'!$B$8,'Inputs &amp; Summary'!$B$16)))))</f>
        <v>0</v>
      </c>
      <c r="G146" s="25" t="n">
        <f aca="false">IF(D146&lt;=0,0,'Inputs &amp; Summary'!$B$9)</f>
        <v>0</v>
      </c>
      <c r="H146" s="25" t="n">
        <f aca="false">MIN(D146+E146,F146+G146)</f>
        <v>0</v>
      </c>
      <c r="I146" s="25" t="n">
        <f aca="false">H146-E146</f>
        <v>0</v>
      </c>
      <c r="J146" s="25" t="n">
        <f aca="false">MAX(0,D146+E146-H146)</f>
        <v>0</v>
      </c>
    </row>
    <row r="147" customFormat="false" ht="15" hidden="false" customHeight="true" outlineLevel="0" collapsed="false">
      <c r="A147" s="22" t="n">
        <v>146</v>
      </c>
      <c r="B147" s="23" t="n">
        <f aca="false">EDATE(B146,1)</f>
        <v>50649</v>
      </c>
      <c r="C147" s="24" t="str">
        <f aca="false">IF(D147&lt;=0,"Paid Off",IF(A147&lt;='Inputs &amp; Summary'!$B$7,"Draw (Interest-Only)","Repayment"))</f>
        <v>Paid Off</v>
      </c>
      <c r="D147" s="25" t="n">
        <f aca="false">J146</f>
        <v>0</v>
      </c>
      <c r="E147" s="25" t="n">
        <f aca="false">D147*'Inputs &amp; Summary'!$B$14</f>
        <v>0</v>
      </c>
      <c r="F147" s="25" t="n">
        <f aca="false">IF(D147&lt;=0,0,IF(A147&lt;='Inputs &amp; Summary'!$B$7,E147,MIN(D147+E147,(-PMT('Inputs &amp; Summary'!$B$14,'Inputs &amp; Summary'!$B$8,'Inputs &amp; Summary'!$B$16)))))</f>
        <v>0</v>
      </c>
      <c r="G147" s="25" t="n">
        <f aca="false">IF(D147&lt;=0,0,'Inputs &amp; Summary'!$B$9)</f>
        <v>0</v>
      </c>
      <c r="H147" s="25" t="n">
        <f aca="false">MIN(D147+E147,F147+G147)</f>
        <v>0</v>
      </c>
      <c r="I147" s="25" t="n">
        <f aca="false">H147-E147</f>
        <v>0</v>
      </c>
      <c r="J147" s="25" t="n">
        <f aca="false">MAX(0,D147+E147-H147)</f>
        <v>0</v>
      </c>
    </row>
    <row r="148" customFormat="false" ht="15" hidden="false" customHeight="true" outlineLevel="0" collapsed="false">
      <c r="A148" s="22" t="n">
        <v>147</v>
      </c>
      <c r="B148" s="23" t="n">
        <f aca="false">EDATE(B147,1)</f>
        <v>50679</v>
      </c>
      <c r="C148" s="24" t="str">
        <f aca="false">IF(D148&lt;=0,"Paid Off",IF(A148&lt;='Inputs &amp; Summary'!$B$7,"Draw (Interest-Only)","Repayment"))</f>
        <v>Paid Off</v>
      </c>
      <c r="D148" s="25" t="n">
        <f aca="false">J147</f>
        <v>0</v>
      </c>
      <c r="E148" s="25" t="n">
        <f aca="false">D148*'Inputs &amp; Summary'!$B$14</f>
        <v>0</v>
      </c>
      <c r="F148" s="25" t="n">
        <f aca="false">IF(D148&lt;=0,0,IF(A148&lt;='Inputs &amp; Summary'!$B$7,E148,MIN(D148+E148,(-PMT('Inputs &amp; Summary'!$B$14,'Inputs &amp; Summary'!$B$8,'Inputs &amp; Summary'!$B$16)))))</f>
        <v>0</v>
      </c>
      <c r="G148" s="25" t="n">
        <f aca="false">IF(D148&lt;=0,0,'Inputs &amp; Summary'!$B$9)</f>
        <v>0</v>
      </c>
      <c r="H148" s="25" t="n">
        <f aca="false">MIN(D148+E148,F148+G148)</f>
        <v>0</v>
      </c>
      <c r="I148" s="25" t="n">
        <f aca="false">H148-E148</f>
        <v>0</v>
      </c>
      <c r="J148" s="25" t="n">
        <f aca="false">MAX(0,D148+E148-H148)</f>
        <v>0</v>
      </c>
    </row>
    <row r="149" customFormat="false" ht="15" hidden="false" customHeight="true" outlineLevel="0" collapsed="false">
      <c r="A149" s="22" t="n">
        <v>148</v>
      </c>
      <c r="B149" s="23" t="n">
        <f aca="false">EDATE(B148,1)</f>
        <v>50710</v>
      </c>
      <c r="C149" s="24" t="str">
        <f aca="false">IF(D149&lt;=0,"Paid Off",IF(A149&lt;='Inputs &amp; Summary'!$B$7,"Draw (Interest-Only)","Repayment"))</f>
        <v>Paid Off</v>
      </c>
      <c r="D149" s="25" t="n">
        <f aca="false">J148</f>
        <v>0</v>
      </c>
      <c r="E149" s="25" t="n">
        <f aca="false">D149*'Inputs &amp; Summary'!$B$14</f>
        <v>0</v>
      </c>
      <c r="F149" s="25" t="n">
        <f aca="false">IF(D149&lt;=0,0,IF(A149&lt;='Inputs &amp; Summary'!$B$7,E149,MIN(D149+E149,(-PMT('Inputs &amp; Summary'!$B$14,'Inputs &amp; Summary'!$B$8,'Inputs &amp; Summary'!$B$16)))))</f>
        <v>0</v>
      </c>
      <c r="G149" s="25" t="n">
        <f aca="false">IF(D149&lt;=0,0,'Inputs &amp; Summary'!$B$9)</f>
        <v>0</v>
      </c>
      <c r="H149" s="25" t="n">
        <f aca="false">MIN(D149+E149,F149+G149)</f>
        <v>0</v>
      </c>
      <c r="I149" s="25" t="n">
        <f aca="false">H149-E149</f>
        <v>0</v>
      </c>
      <c r="J149" s="25" t="n">
        <f aca="false">MAX(0,D149+E149-H149)</f>
        <v>0</v>
      </c>
    </row>
    <row r="150" customFormat="false" ht="15" hidden="false" customHeight="true" outlineLevel="0" collapsed="false">
      <c r="A150" s="22" t="n">
        <v>149</v>
      </c>
      <c r="B150" s="23" t="n">
        <f aca="false">EDATE(B149,1)</f>
        <v>50740</v>
      </c>
      <c r="C150" s="24" t="str">
        <f aca="false">IF(D150&lt;=0,"Paid Off",IF(A150&lt;='Inputs &amp; Summary'!$B$7,"Draw (Interest-Only)","Repayment"))</f>
        <v>Paid Off</v>
      </c>
      <c r="D150" s="25" t="n">
        <f aca="false">J149</f>
        <v>0</v>
      </c>
      <c r="E150" s="25" t="n">
        <f aca="false">D150*'Inputs &amp; Summary'!$B$14</f>
        <v>0</v>
      </c>
      <c r="F150" s="25" t="n">
        <f aca="false">IF(D150&lt;=0,0,IF(A150&lt;='Inputs &amp; Summary'!$B$7,E150,MIN(D150+E150,(-PMT('Inputs &amp; Summary'!$B$14,'Inputs &amp; Summary'!$B$8,'Inputs &amp; Summary'!$B$16)))))</f>
        <v>0</v>
      </c>
      <c r="G150" s="25" t="n">
        <f aca="false">IF(D150&lt;=0,0,'Inputs &amp; Summary'!$B$9)</f>
        <v>0</v>
      </c>
      <c r="H150" s="25" t="n">
        <f aca="false">MIN(D150+E150,F150+G150)</f>
        <v>0</v>
      </c>
      <c r="I150" s="25" t="n">
        <f aca="false">H150-E150</f>
        <v>0</v>
      </c>
      <c r="J150" s="25" t="n">
        <f aca="false">MAX(0,D150+E150-H150)</f>
        <v>0</v>
      </c>
    </row>
    <row r="151" customFormat="false" ht="15" hidden="false" customHeight="true" outlineLevel="0" collapsed="false">
      <c r="A151" s="22" t="n">
        <v>150</v>
      </c>
      <c r="B151" s="23" t="n">
        <f aca="false">EDATE(B150,1)</f>
        <v>50771</v>
      </c>
      <c r="C151" s="24" t="str">
        <f aca="false">IF(D151&lt;=0,"Paid Off",IF(A151&lt;='Inputs &amp; Summary'!$B$7,"Draw (Interest-Only)","Repayment"))</f>
        <v>Paid Off</v>
      </c>
      <c r="D151" s="25" t="n">
        <f aca="false">J150</f>
        <v>0</v>
      </c>
      <c r="E151" s="25" t="n">
        <f aca="false">D151*'Inputs &amp; Summary'!$B$14</f>
        <v>0</v>
      </c>
      <c r="F151" s="25" t="n">
        <f aca="false">IF(D151&lt;=0,0,IF(A151&lt;='Inputs &amp; Summary'!$B$7,E151,MIN(D151+E151,(-PMT('Inputs &amp; Summary'!$B$14,'Inputs &amp; Summary'!$B$8,'Inputs &amp; Summary'!$B$16)))))</f>
        <v>0</v>
      </c>
      <c r="G151" s="25" t="n">
        <f aca="false">IF(D151&lt;=0,0,'Inputs &amp; Summary'!$B$9)</f>
        <v>0</v>
      </c>
      <c r="H151" s="25" t="n">
        <f aca="false">MIN(D151+E151,F151+G151)</f>
        <v>0</v>
      </c>
      <c r="I151" s="25" t="n">
        <f aca="false">H151-E151</f>
        <v>0</v>
      </c>
      <c r="J151" s="25" t="n">
        <f aca="false">MAX(0,D151+E151-H151)</f>
        <v>0</v>
      </c>
    </row>
    <row r="152" customFormat="false" ht="15" hidden="false" customHeight="true" outlineLevel="0" collapsed="false">
      <c r="A152" s="22" t="n">
        <v>151</v>
      </c>
      <c r="B152" s="23" t="n">
        <f aca="false">EDATE(B151,1)</f>
        <v>50802</v>
      </c>
      <c r="C152" s="24" t="str">
        <f aca="false">IF(D152&lt;=0,"Paid Off",IF(A152&lt;='Inputs &amp; Summary'!$B$7,"Draw (Interest-Only)","Repayment"))</f>
        <v>Paid Off</v>
      </c>
      <c r="D152" s="25" t="n">
        <f aca="false">J151</f>
        <v>0</v>
      </c>
      <c r="E152" s="25" t="n">
        <f aca="false">D152*'Inputs &amp; Summary'!$B$14</f>
        <v>0</v>
      </c>
      <c r="F152" s="25" t="n">
        <f aca="false">IF(D152&lt;=0,0,IF(A152&lt;='Inputs &amp; Summary'!$B$7,E152,MIN(D152+E152,(-PMT('Inputs &amp; Summary'!$B$14,'Inputs &amp; Summary'!$B$8,'Inputs &amp; Summary'!$B$16)))))</f>
        <v>0</v>
      </c>
      <c r="G152" s="25" t="n">
        <f aca="false">IF(D152&lt;=0,0,'Inputs &amp; Summary'!$B$9)</f>
        <v>0</v>
      </c>
      <c r="H152" s="25" t="n">
        <f aca="false">MIN(D152+E152,F152+G152)</f>
        <v>0</v>
      </c>
      <c r="I152" s="25" t="n">
        <f aca="false">H152-E152</f>
        <v>0</v>
      </c>
      <c r="J152" s="25" t="n">
        <f aca="false">MAX(0,D152+E152-H152)</f>
        <v>0</v>
      </c>
    </row>
    <row r="153" customFormat="false" ht="15" hidden="false" customHeight="true" outlineLevel="0" collapsed="false">
      <c r="A153" s="22" t="n">
        <v>152</v>
      </c>
      <c r="B153" s="23" t="n">
        <f aca="false">EDATE(B152,1)</f>
        <v>50830</v>
      </c>
      <c r="C153" s="24" t="str">
        <f aca="false">IF(D153&lt;=0,"Paid Off",IF(A153&lt;='Inputs &amp; Summary'!$B$7,"Draw (Interest-Only)","Repayment"))</f>
        <v>Paid Off</v>
      </c>
      <c r="D153" s="25" t="n">
        <f aca="false">J152</f>
        <v>0</v>
      </c>
      <c r="E153" s="25" t="n">
        <f aca="false">D153*'Inputs &amp; Summary'!$B$14</f>
        <v>0</v>
      </c>
      <c r="F153" s="25" t="n">
        <f aca="false">IF(D153&lt;=0,0,IF(A153&lt;='Inputs &amp; Summary'!$B$7,E153,MIN(D153+E153,(-PMT('Inputs &amp; Summary'!$B$14,'Inputs &amp; Summary'!$B$8,'Inputs &amp; Summary'!$B$16)))))</f>
        <v>0</v>
      </c>
      <c r="G153" s="25" t="n">
        <f aca="false">IF(D153&lt;=0,0,'Inputs &amp; Summary'!$B$9)</f>
        <v>0</v>
      </c>
      <c r="H153" s="25" t="n">
        <f aca="false">MIN(D153+E153,F153+G153)</f>
        <v>0</v>
      </c>
      <c r="I153" s="25" t="n">
        <f aca="false">H153-E153</f>
        <v>0</v>
      </c>
      <c r="J153" s="25" t="n">
        <f aca="false">MAX(0,D153+E153-H153)</f>
        <v>0</v>
      </c>
    </row>
    <row r="154" customFormat="false" ht="15" hidden="false" customHeight="true" outlineLevel="0" collapsed="false">
      <c r="A154" s="22" t="n">
        <v>153</v>
      </c>
      <c r="B154" s="23" t="n">
        <f aca="false">EDATE(B153,1)</f>
        <v>50861</v>
      </c>
      <c r="C154" s="24" t="str">
        <f aca="false">IF(D154&lt;=0,"Paid Off",IF(A154&lt;='Inputs &amp; Summary'!$B$7,"Draw (Interest-Only)","Repayment"))</f>
        <v>Paid Off</v>
      </c>
      <c r="D154" s="25" t="n">
        <f aca="false">J153</f>
        <v>0</v>
      </c>
      <c r="E154" s="25" t="n">
        <f aca="false">D154*'Inputs &amp; Summary'!$B$14</f>
        <v>0</v>
      </c>
      <c r="F154" s="25" t="n">
        <f aca="false">IF(D154&lt;=0,0,IF(A154&lt;='Inputs &amp; Summary'!$B$7,E154,MIN(D154+E154,(-PMT('Inputs &amp; Summary'!$B$14,'Inputs &amp; Summary'!$B$8,'Inputs &amp; Summary'!$B$16)))))</f>
        <v>0</v>
      </c>
      <c r="G154" s="25" t="n">
        <f aca="false">IF(D154&lt;=0,0,'Inputs &amp; Summary'!$B$9)</f>
        <v>0</v>
      </c>
      <c r="H154" s="25" t="n">
        <f aca="false">MIN(D154+E154,F154+G154)</f>
        <v>0</v>
      </c>
      <c r="I154" s="25" t="n">
        <f aca="false">H154-E154</f>
        <v>0</v>
      </c>
      <c r="J154" s="25" t="n">
        <f aca="false">MAX(0,D154+E154-H154)</f>
        <v>0</v>
      </c>
    </row>
    <row r="155" customFormat="false" ht="15" hidden="false" customHeight="true" outlineLevel="0" collapsed="false">
      <c r="A155" s="22" t="n">
        <v>154</v>
      </c>
      <c r="B155" s="23" t="n">
        <f aca="false">EDATE(B154,1)</f>
        <v>50891</v>
      </c>
      <c r="C155" s="24" t="str">
        <f aca="false">IF(D155&lt;=0,"Paid Off",IF(A155&lt;='Inputs &amp; Summary'!$B$7,"Draw (Interest-Only)","Repayment"))</f>
        <v>Paid Off</v>
      </c>
      <c r="D155" s="25" t="n">
        <f aca="false">J154</f>
        <v>0</v>
      </c>
      <c r="E155" s="25" t="n">
        <f aca="false">D155*'Inputs &amp; Summary'!$B$14</f>
        <v>0</v>
      </c>
      <c r="F155" s="25" t="n">
        <f aca="false">IF(D155&lt;=0,0,IF(A155&lt;='Inputs &amp; Summary'!$B$7,E155,MIN(D155+E155,(-PMT('Inputs &amp; Summary'!$B$14,'Inputs &amp; Summary'!$B$8,'Inputs &amp; Summary'!$B$16)))))</f>
        <v>0</v>
      </c>
      <c r="G155" s="25" t="n">
        <f aca="false">IF(D155&lt;=0,0,'Inputs &amp; Summary'!$B$9)</f>
        <v>0</v>
      </c>
      <c r="H155" s="25" t="n">
        <f aca="false">MIN(D155+E155,F155+G155)</f>
        <v>0</v>
      </c>
      <c r="I155" s="25" t="n">
        <f aca="false">H155-E155</f>
        <v>0</v>
      </c>
      <c r="J155" s="25" t="n">
        <f aca="false">MAX(0,D155+E155-H155)</f>
        <v>0</v>
      </c>
    </row>
    <row r="156" customFormat="false" ht="15" hidden="false" customHeight="true" outlineLevel="0" collapsed="false">
      <c r="A156" s="22" t="n">
        <v>155</v>
      </c>
      <c r="B156" s="23" t="n">
        <f aca="false">EDATE(B155,1)</f>
        <v>50922</v>
      </c>
      <c r="C156" s="24" t="str">
        <f aca="false">IF(D156&lt;=0,"Paid Off",IF(A156&lt;='Inputs &amp; Summary'!$B$7,"Draw (Interest-Only)","Repayment"))</f>
        <v>Paid Off</v>
      </c>
      <c r="D156" s="25" t="n">
        <f aca="false">J155</f>
        <v>0</v>
      </c>
      <c r="E156" s="25" t="n">
        <f aca="false">D156*'Inputs &amp; Summary'!$B$14</f>
        <v>0</v>
      </c>
      <c r="F156" s="25" t="n">
        <f aca="false">IF(D156&lt;=0,0,IF(A156&lt;='Inputs &amp; Summary'!$B$7,E156,MIN(D156+E156,(-PMT('Inputs &amp; Summary'!$B$14,'Inputs &amp; Summary'!$B$8,'Inputs &amp; Summary'!$B$16)))))</f>
        <v>0</v>
      </c>
      <c r="G156" s="25" t="n">
        <f aca="false">IF(D156&lt;=0,0,'Inputs &amp; Summary'!$B$9)</f>
        <v>0</v>
      </c>
      <c r="H156" s="25" t="n">
        <f aca="false">MIN(D156+E156,F156+G156)</f>
        <v>0</v>
      </c>
      <c r="I156" s="25" t="n">
        <f aca="false">H156-E156</f>
        <v>0</v>
      </c>
      <c r="J156" s="25" t="n">
        <f aca="false">MAX(0,D156+E156-H156)</f>
        <v>0</v>
      </c>
    </row>
    <row r="157" customFormat="false" ht="15" hidden="false" customHeight="true" outlineLevel="0" collapsed="false">
      <c r="A157" s="22" t="n">
        <v>156</v>
      </c>
      <c r="B157" s="23" t="n">
        <f aca="false">EDATE(B156,1)</f>
        <v>50952</v>
      </c>
      <c r="C157" s="24" t="str">
        <f aca="false">IF(D157&lt;=0,"Paid Off",IF(A157&lt;='Inputs &amp; Summary'!$B$7,"Draw (Interest-Only)","Repayment"))</f>
        <v>Paid Off</v>
      </c>
      <c r="D157" s="25" t="n">
        <f aca="false">J156</f>
        <v>0</v>
      </c>
      <c r="E157" s="25" t="n">
        <f aca="false">D157*'Inputs &amp; Summary'!$B$14</f>
        <v>0</v>
      </c>
      <c r="F157" s="25" t="n">
        <f aca="false">IF(D157&lt;=0,0,IF(A157&lt;='Inputs &amp; Summary'!$B$7,E157,MIN(D157+E157,(-PMT('Inputs &amp; Summary'!$B$14,'Inputs &amp; Summary'!$B$8,'Inputs &amp; Summary'!$B$16)))))</f>
        <v>0</v>
      </c>
      <c r="G157" s="25" t="n">
        <f aca="false">IF(D157&lt;=0,0,'Inputs &amp; Summary'!$B$9)</f>
        <v>0</v>
      </c>
      <c r="H157" s="25" t="n">
        <f aca="false">MIN(D157+E157,F157+G157)</f>
        <v>0</v>
      </c>
      <c r="I157" s="25" t="n">
        <f aca="false">H157-E157</f>
        <v>0</v>
      </c>
      <c r="J157" s="25" t="n">
        <f aca="false">MAX(0,D157+E157-H157)</f>
        <v>0</v>
      </c>
    </row>
    <row r="158" customFormat="false" ht="15" hidden="false" customHeight="true" outlineLevel="0" collapsed="false">
      <c r="A158" s="22" t="n">
        <v>157</v>
      </c>
      <c r="B158" s="23" t="n">
        <f aca="false">EDATE(B157,1)</f>
        <v>50983</v>
      </c>
      <c r="C158" s="24" t="str">
        <f aca="false">IF(D158&lt;=0,"Paid Off",IF(A158&lt;='Inputs &amp; Summary'!$B$7,"Draw (Interest-Only)","Repayment"))</f>
        <v>Paid Off</v>
      </c>
      <c r="D158" s="25" t="n">
        <f aca="false">J157</f>
        <v>0</v>
      </c>
      <c r="E158" s="25" t="n">
        <f aca="false">D158*'Inputs &amp; Summary'!$B$14</f>
        <v>0</v>
      </c>
      <c r="F158" s="25" t="n">
        <f aca="false">IF(D158&lt;=0,0,IF(A158&lt;='Inputs &amp; Summary'!$B$7,E158,MIN(D158+E158,(-PMT('Inputs &amp; Summary'!$B$14,'Inputs &amp; Summary'!$B$8,'Inputs &amp; Summary'!$B$16)))))</f>
        <v>0</v>
      </c>
      <c r="G158" s="25" t="n">
        <f aca="false">IF(D158&lt;=0,0,'Inputs &amp; Summary'!$B$9)</f>
        <v>0</v>
      </c>
      <c r="H158" s="25" t="n">
        <f aca="false">MIN(D158+E158,F158+G158)</f>
        <v>0</v>
      </c>
      <c r="I158" s="25" t="n">
        <f aca="false">H158-E158</f>
        <v>0</v>
      </c>
      <c r="J158" s="25" t="n">
        <f aca="false">MAX(0,D158+E158-H158)</f>
        <v>0</v>
      </c>
    </row>
    <row r="159" customFormat="false" ht="15" hidden="false" customHeight="true" outlineLevel="0" collapsed="false">
      <c r="A159" s="22" t="n">
        <v>158</v>
      </c>
      <c r="B159" s="23" t="n">
        <f aca="false">EDATE(B158,1)</f>
        <v>51014</v>
      </c>
      <c r="C159" s="24" t="str">
        <f aca="false">IF(D159&lt;=0,"Paid Off",IF(A159&lt;='Inputs &amp; Summary'!$B$7,"Draw (Interest-Only)","Repayment"))</f>
        <v>Paid Off</v>
      </c>
      <c r="D159" s="25" t="n">
        <f aca="false">J158</f>
        <v>0</v>
      </c>
      <c r="E159" s="25" t="n">
        <f aca="false">D159*'Inputs &amp; Summary'!$B$14</f>
        <v>0</v>
      </c>
      <c r="F159" s="25" t="n">
        <f aca="false">IF(D159&lt;=0,0,IF(A159&lt;='Inputs &amp; Summary'!$B$7,E159,MIN(D159+E159,(-PMT('Inputs &amp; Summary'!$B$14,'Inputs &amp; Summary'!$B$8,'Inputs &amp; Summary'!$B$16)))))</f>
        <v>0</v>
      </c>
      <c r="G159" s="25" t="n">
        <f aca="false">IF(D159&lt;=0,0,'Inputs &amp; Summary'!$B$9)</f>
        <v>0</v>
      </c>
      <c r="H159" s="25" t="n">
        <f aca="false">MIN(D159+E159,F159+G159)</f>
        <v>0</v>
      </c>
      <c r="I159" s="25" t="n">
        <f aca="false">H159-E159</f>
        <v>0</v>
      </c>
      <c r="J159" s="25" t="n">
        <f aca="false">MAX(0,D159+E159-H159)</f>
        <v>0</v>
      </c>
    </row>
    <row r="160" customFormat="false" ht="15" hidden="false" customHeight="true" outlineLevel="0" collapsed="false">
      <c r="A160" s="22" t="n">
        <v>159</v>
      </c>
      <c r="B160" s="23" t="n">
        <f aca="false">EDATE(B159,1)</f>
        <v>51044</v>
      </c>
      <c r="C160" s="24" t="str">
        <f aca="false">IF(D160&lt;=0,"Paid Off",IF(A160&lt;='Inputs &amp; Summary'!$B$7,"Draw (Interest-Only)","Repayment"))</f>
        <v>Paid Off</v>
      </c>
      <c r="D160" s="25" t="n">
        <f aca="false">J159</f>
        <v>0</v>
      </c>
      <c r="E160" s="25" t="n">
        <f aca="false">D160*'Inputs &amp; Summary'!$B$14</f>
        <v>0</v>
      </c>
      <c r="F160" s="25" t="n">
        <f aca="false">IF(D160&lt;=0,0,IF(A160&lt;='Inputs &amp; Summary'!$B$7,E160,MIN(D160+E160,(-PMT('Inputs &amp; Summary'!$B$14,'Inputs &amp; Summary'!$B$8,'Inputs &amp; Summary'!$B$16)))))</f>
        <v>0</v>
      </c>
      <c r="G160" s="25" t="n">
        <f aca="false">IF(D160&lt;=0,0,'Inputs &amp; Summary'!$B$9)</f>
        <v>0</v>
      </c>
      <c r="H160" s="25" t="n">
        <f aca="false">MIN(D160+E160,F160+G160)</f>
        <v>0</v>
      </c>
      <c r="I160" s="25" t="n">
        <f aca="false">H160-E160</f>
        <v>0</v>
      </c>
      <c r="J160" s="25" t="n">
        <f aca="false">MAX(0,D160+E160-H160)</f>
        <v>0</v>
      </c>
    </row>
    <row r="161" customFormat="false" ht="15" hidden="false" customHeight="true" outlineLevel="0" collapsed="false">
      <c r="A161" s="22" t="n">
        <v>160</v>
      </c>
      <c r="B161" s="23" t="n">
        <f aca="false">EDATE(B160,1)</f>
        <v>51075</v>
      </c>
      <c r="C161" s="24" t="str">
        <f aca="false">IF(D161&lt;=0,"Paid Off",IF(A161&lt;='Inputs &amp; Summary'!$B$7,"Draw (Interest-Only)","Repayment"))</f>
        <v>Paid Off</v>
      </c>
      <c r="D161" s="25" t="n">
        <f aca="false">J160</f>
        <v>0</v>
      </c>
      <c r="E161" s="25" t="n">
        <f aca="false">D161*'Inputs &amp; Summary'!$B$14</f>
        <v>0</v>
      </c>
      <c r="F161" s="25" t="n">
        <f aca="false">IF(D161&lt;=0,0,IF(A161&lt;='Inputs &amp; Summary'!$B$7,E161,MIN(D161+E161,(-PMT('Inputs &amp; Summary'!$B$14,'Inputs &amp; Summary'!$B$8,'Inputs &amp; Summary'!$B$16)))))</f>
        <v>0</v>
      </c>
      <c r="G161" s="25" t="n">
        <f aca="false">IF(D161&lt;=0,0,'Inputs &amp; Summary'!$B$9)</f>
        <v>0</v>
      </c>
      <c r="H161" s="25" t="n">
        <f aca="false">MIN(D161+E161,F161+G161)</f>
        <v>0</v>
      </c>
      <c r="I161" s="25" t="n">
        <f aca="false">H161-E161</f>
        <v>0</v>
      </c>
      <c r="J161" s="25" t="n">
        <f aca="false">MAX(0,D161+E161-H161)</f>
        <v>0</v>
      </c>
    </row>
    <row r="162" customFormat="false" ht="15" hidden="false" customHeight="true" outlineLevel="0" collapsed="false">
      <c r="A162" s="22" t="n">
        <v>161</v>
      </c>
      <c r="B162" s="23" t="n">
        <f aca="false">EDATE(B161,1)</f>
        <v>51105</v>
      </c>
      <c r="C162" s="24" t="str">
        <f aca="false">IF(D162&lt;=0,"Paid Off",IF(A162&lt;='Inputs &amp; Summary'!$B$7,"Draw (Interest-Only)","Repayment"))</f>
        <v>Paid Off</v>
      </c>
      <c r="D162" s="25" t="n">
        <f aca="false">J161</f>
        <v>0</v>
      </c>
      <c r="E162" s="25" t="n">
        <f aca="false">D162*'Inputs &amp; Summary'!$B$14</f>
        <v>0</v>
      </c>
      <c r="F162" s="25" t="n">
        <f aca="false">IF(D162&lt;=0,0,IF(A162&lt;='Inputs &amp; Summary'!$B$7,E162,MIN(D162+E162,(-PMT('Inputs &amp; Summary'!$B$14,'Inputs &amp; Summary'!$B$8,'Inputs &amp; Summary'!$B$16)))))</f>
        <v>0</v>
      </c>
      <c r="G162" s="25" t="n">
        <f aca="false">IF(D162&lt;=0,0,'Inputs &amp; Summary'!$B$9)</f>
        <v>0</v>
      </c>
      <c r="H162" s="25" t="n">
        <f aca="false">MIN(D162+E162,F162+G162)</f>
        <v>0</v>
      </c>
      <c r="I162" s="25" t="n">
        <f aca="false">H162-E162</f>
        <v>0</v>
      </c>
      <c r="J162" s="25" t="n">
        <f aca="false">MAX(0,D162+E162-H162)</f>
        <v>0</v>
      </c>
    </row>
    <row r="163" customFormat="false" ht="15" hidden="false" customHeight="true" outlineLevel="0" collapsed="false">
      <c r="A163" s="22" t="n">
        <v>162</v>
      </c>
      <c r="B163" s="23" t="n">
        <f aca="false">EDATE(B162,1)</f>
        <v>51136</v>
      </c>
      <c r="C163" s="24" t="str">
        <f aca="false">IF(D163&lt;=0,"Paid Off",IF(A163&lt;='Inputs &amp; Summary'!$B$7,"Draw (Interest-Only)","Repayment"))</f>
        <v>Paid Off</v>
      </c>
      <c r="D163" s="25" t="n">
        <f aca="false">J162</f>
        <v>0</v>
      </c>
      <c r="E163" s="25" t="n">
        <f aca="false">D163*'Inputs &amp; Summary'!$B$14</f>
        <v>0</v>
      </c>
      <c r="F163" s="25" t="n">
        <f aca="false">IF(D163&lt;=0,0,IF(A163&lt;='Inputs &amp; Summary'!$B$7,E163,MIN(D163+E163,(-PMT('Inputs &amp; Summary'!$B$14,'Inputs &amp; Summary'!$B$8,'Inputs &amp; Summary'!$B$16)))))</f>
        <v>0</v>
      </c>
      <c r="G163" s="25" t="n">
        <f aca="false">IF(D163&lt;=0,0,'Inputs &amp; Summary'!$B$9)</f>
        <v>0</v>
      </c>
      <c r="H163" s="25" t="n">
        <f aca="false">MIN(D163+E163,F163+G163)</f>
        <v>0</v>
      </c>
      <c r="I163" s="25" t="n">
        <f aca="false">H163-E163</f>
        <v>0</v>
      </c>
      <c r="J163" s="25" t="n">
        <f aca="false">MAX(0,D163+E163-H163)</f>
        <v>0</v>
      </c>
    </row>
    <row r="164" customFormat="false" ht="15" hidden="false" customHeight="true" outlineLevel="0" collapsed="false">
      <c r="A164" s="22" t="n">
        <v>163</v>
      </c>
      <c r="B164" s="23" t="n">
        <f aca="false">EDATE(B163,1)</f>
        <v>51167</v>
      </c>
      <c r="C164" s="24" t="str">
        <f aca="false">IF(D164&lt;=0,"Paid Off",IF(A164&lt;='Inputs &amp; Summary'!$B$7,"Draw (Interest-Only)","Repayment"))</f>
        <v>Paid Off</v>
      </c>
      <c r="D164" s="25" t="n">
        <f aca="false">J163</f>
        <v>0</v>
      </c>
      <c r="E164" s="25" t="n">
        <f aca="false">D164*'Inputs &amp; Summary'!$B$14</f>
        <v>0</v>
      </c>
      <c r="F164" s="25" t="n">
        <f aca="false">IF(D164&lt;=0,0,IF(A164&lt;='Inputs &amp; Summary'!$B$7,E164,MIN(D164+E164,(-PMT('Inputs &amp; Summary'!$B$14,'Inputs &amp; Summary'!$B$8,'Inputs &amp; Summary'!$B$16)))))</f>
        <v>0</v>
      </c>
      <c r="G164" s="25" t="n">
        <f aca="false">IF(D164&lt;=0,0,'Inputs &amp; Summary'!$B$9)</f>
        <v>0</v>
      </c>
      <c r="H164" s="25" t="n">
        <f aca="false">MIN(D164+E164,F164+G164)</f>
        <v>0</v>
      </c>
      <c r="I164" s="25" t="n">
        <f aca="false">H164-E164</f>
        <v>0</v>
      </c>
      <c r="J164" s="25" t="n">
        <f aca="false">MAX(0,D164+E164-H164)</f>
        <v>0</v>
      </c>
    </row>
    <row r="165" customFormat="false" ht="15" hidden="false" customHeight="true" outlineLevel="0" collapsed="false">
      <c r="A165" s="22" t="n">
        <v>164</v>
      </c>
      <c r="B165" s="23" t="n">
        <f aca="false">EDATE(B164,1)</f>
        <v>51196</v>
      </c>
      <c r="C165" s="24" t="str">
        <f aca="false">IF(D165&lt;=0,"Paid Off",IF(A165&lt;='Inputs &amp; Summary'!$B$7,"Draw (Interest-Only)","Repayment"))</f>
        <v>Paid Off</v>
      </c>
      <c r="D165" s="25" t="n">
        <f aca="false">J164</f>
        <v>0</v>
      </c>
      <c r="E165" s="25" t="n">
        <f aca="false">D165*'Inputs &amp; Summary'!$B$14</f>
        <v>0</v>
      </c>
      <c r="F165" s="25" t="n">
        <f aca="false">IF(D165&lt;=0,0,IF(A165&lt;='Inputs &amp; Summary'!$B$7,E165,MIN(D165+E165,(-PMT('Inputs &amp; Summary'!$B$14,'Inputs &amp; Summary'!$B$8,'Inputs &amp; Summary'!$B$16)))))</f>
        <v>0</v>
      </c>
      <c r="G165" s="25" t="n">
        <f aca="false">IF(D165&lt;=0,0,'Inputs &amp; Summary'!$B$9)</f>
        <v>0</v>
      </c>
      <c r="H165" s="25" t="n">
        <f aca="false">MIN(D165+E165,F165+G165)</f>
        <v>0</v>
      </c>
      <c r="I165" s="25" t="n">
        <f aca="false">H165-E165</f>
        <v>0</v>
      </c>
      <c r="J165" s="25" t="n">
        <f aca="false">MAX(0,D165+E165-H165)</f>
        <v>0</v>
      </c>
    </row>
    <row r="166" customFormat="false" ht="15" hidden="false" customHeight="true" outlineLevel="0" collapsed="false">
      <c r="A166" s="22" t="n">
        <v>165</v>
      </c>
      <c r="B166" s="23" t="n">
        <f aca="false">EDATE(B165,1)</f>
        <v>51227</v>
      </c>
      <c r="C166" s="24" t="str">
        <f aca="false">IF(D166&lt;=0,"Paid Off",IF(A166&lt;='Inputs &amp; Summary'!$B$7,"Draw (Interest-Only)","Repayment"))</f>
        <v>Paid Off</v>
      </c>
      <c r="D166" s="25" t="n">
        <f aca="false">J165</f>
        <v>0</v>
      </c>
      <c r="E166" s="25" t="n">
        <f aca="false">D166*'Inputs &amp; Summary'!$B$14</f>
        <v>0</v>
      </c>
      <c r="F166" s="25" t="n">
        <f aca="false">IF(D166&lt;=0,0,IF(A166&lt;='Inputs &amp; Summary'!$B$7,E166,MIN(D166+E166,(-PMT('Inputs &amp; Summary'!$B$14,'Inputs &amp; Summary'!$B$8,'Inputs &amp; Summary'!$B$16)))))</f>
        <v>0</v>
      </c>
      <c r="G166" s="25" t="n">
        <f aca="false">IF(D166&lt;=0,0,'Inputs &amp; Summary'!$B$9)</f>
        <v>0</v>
      </c>
      <c r="H166" s="25" t="n">
        <f aca="false">MIN(D166+E166,F166+G166)</f>
        <v>0</v>
      </c>
      <c r="I166" s="25" t="n">
        <f aca="false">H166-E166</f>
        <v>0</v>
      </c>
      <c r="J166" s="25" t="n">
        <f aca="false">MAX(0,D166+E166-H166)</f>
        <v>0</v>
      </c>
    </row>
    <row r="167" customFormat="false" ht="15" hidden="false" customHeight="true" outlineLevel="0" collapsed="false">
      <c r="A167" s="22" t="n">
        <v>166</v>
      </c>
      <c r="B167" s="23" t="n">
        <f aca="false">EDATE(B166,1)</f>
        <v>51257</v>
      </c>
      <c r="C167" s="24" t="str">
        <f aca="false">IF(D167&lt;=0,"Paid Off",IF(A167&lt;='Inputs &amp; Summary'!$B$7,"Draw (Interest-Only)","Repayment"))</f>
        <v>Paid Off</v>
      </c>
      <c r="D167" s="25" t="n">
        <f aca="false">J166</f>
        <v>0</v>
      </c>
      <c r="E167" s="25" t="n">
        <f aca="false">D167*'Inputs &amp; Summary'!$B$14</f>
        <v>0</v>
      </c>
      <c r="F167" s="25" t="n">
        <f aca="false">IF(D167&lt;=0,0,IF(A167&lt;='Inputs &amp; Summary'!$B$7,E167,MIN(D167+E167,(-PMT('Inputs &amp; Summary'!$B$14,'Inputs &amp; Summary'!$B$8,'Inputs &amp; Summary'!$B$16)))))</f>
        <v>0</v>
      </c>
      <c r="G167" s="25" t="n">
        <f aca="false">IF(D167&lt;=0,0,'Inputs &amp; Summary'!$B$9)</f>
        <v>0</v>
      </c>
      <c r="H167" s="25" t="n">
        <f aca="false">MIN(D167+E167,F167+G167)</f>
        <v>0</v>
      </c>
      <c r="I167" s="25" t="n">
        <f aca="false">H167-E167</f>
        <v>0</v>
      </c>
      <c r="J167" s="25" t="n">
        <f aca="false">MAX(0,D167+E167-H167)</f>
        <v>0</v>
      </c>
    </row>
    <row r="168" customFormat="false" ht="15" hidden="false" customHeight="true" outlineLevel="0" collapsed="false">
      <c r="A168" s="22" t="n">
        <v>167</v>
      </c>
      <c r="B168" s="23" t="n">
        <f aca="false">EDATE(B167,1)</f>
        <v>51288</v>
      </c>
      <c r="C168" s="24" t="str">
        <f aca="false">IF(D168&lt;=0,"Paid Off",IF(A168&lt;='Inputs &amp; Summary'!$B$7,"Draw (Interest-Only)","Repayment"))</f>
        <v>Paid Off</v>
      </c>
      <c r="D168" s="25" t="n">
        <f aca="false">J167</f>
        <v>0</v>
      </c>
      <c r="E168" s="25" t="n">
        <f aca="false">D168*'Inputs &amp; Summary'!$B$14</f>
        <v>0</v>
      </c>
      <c r="F168" s="25" t="n">
        <f aca="false">IF(D168&lt;=0,0,IF(A168&lt;='Inputs &amp; Summary'!$B$7,E168,MIN(D168+E168,(-PMT('Inputs &amp; Summary'!$B$14,'Inputs &amp; Summary'!$B$8,'Inputs &amp; Summary'!$B$16)))))</f>
        <v>0</v>
      </c>
      <c r="G168" s="25" t="n">
        <f aca="false">IF(D168&lt;=0,0,'Inputs &amp; Summary'!$B$9)</f>
        <v>0</v>
      </c>
      <c r="H168" s="25" t="n">
        <f aca="false">MIN(D168+E168,F168+G168)</f>
        <v>0</v>
      </c>
      <c r="I168" s="25" t="n">
        <f aca="false">H168-E168</f>
        <v>0</v>
      </c>
      <c r="J168" s="25" t="n">
        <f aca="false">MAX(0,D168+E168-H168)</f>
        <v>0</v>
      </c>
    </row>
    <row r="169" customFormat="false" ht="15" hidden="false" customHeight="true" outlineLevel="0" collapsed="false">
      <c r="A169" s="22" t="n">
        <v>168</v>
      </c>
      <c r="B169" s="23" t="n">
        <f aca="false">EDATE(B168,1)</f>
        <v>51318</v>
      </c>
      <c r="C169" s="24" t="str">
        <f aca="false">IF(D169&lt;=0,"Paid Off",IF(A169&lt;='Inputs &amp; Summary'!$B$7,"Draw (Interest-Only)","Repayment"))</f>
        <v>Paid Off</v>
      </c>
      <c r="D169" s="25" t="n">
        <f aca="false">J168</f>
        <v>0</v>
      </c>
      <c r="E169" s="25" t="n">
        <f aca="false">D169*'Inputs &amp; Summary'!$B$14</f>
        <v>0</v>
      </c>
      <c r="F169" s="25" t="n">
        <f aca="false">IF(D169&lt;=0,0,IF(A169&lt;='Inputs &amp; Summary'!$B$7,E169,MIN(D169+E169,(-PMT('Inputs &amp; Summary'!$B$14,'Inputs &amp; Summary'!$B$8,'Inputs &amp; Summary'!$B$16)))))</f>
        <v>0</v>
      </c>
      <c r="G169" s="25" t="n">
        <f aca="false">IF(D169&lt;=0,0,'Inputs &amp; Summary'!$B$9)</f>
        <v>0</v>
      </c>
      <c r="H169" s="25" t="n">
        <f aca="false">MIN(D169+E169,F169+G169)</f>
        <v>0</v>
      </c>
      <c r="I169" s="25" t="n">
        <f aca="false">H169-E169</f>
        <v>0</v>
      </c>
      <c r="J169" s="25" t="n">
        <f aca="false">MAX(0,D169+E169-H169)</f>
        <v>0</v>
      </c>
    </row>
    <row r="170" customFormat="false" ht="15" hidden="false" customHeight="true" outlineLevel="0" collapsed="false">
      <c r="A170" s="22" t="n">
        <v>169</v>
      </c>
      <c r="B170" s="23" t="n">
        <f aca="false">EDATE(B169,1)</f>
        <v>51349</v>
      </c>
      <c r="C170" s="24" t="str">
        <f aca="false">IF(D170&lt;=0,"Paid Off",IF(A170&lt;='Inputs &amp; Summary'!$B$7,"Draw (Interest-Only)","Repayment"))</f>
        <v>Paid Off</v>
      </c>
      <c r="D170" s="25" t="n">
        <f aca="false">J169</f>
        <v>0</v>
      </c>
      <c r="E170" s="25" t="n">
        <f aca="false">D170*'Inputs &amp; Summary'!$B$14</f>
        <v>0</v>
      </c>
      <c r="F170" s="25" t="n">
        <f aca="false">IF(D170&lt;=0,0,IF(A170&lt;='Inputs &amp; Summary'!$B$7,E170,MIN(D170+E170,(-PMT('Inputs &amp; Summary'!$B$14,'Inputs &amp; Summary'!$B$8,'Inputs &amp; Summary'!$B$16)))))</f>
        <v>0</v>
      </c>
      <c r="G170" s="25" t="n">
        <f aca="false">IF(D170&lt;=0,0,'Inputs &amp; Summary'!$B$9)</f>
        <v>0</v>
      </c>
      <c r="H170" s="25" t="n">
        <f aca="false">MIN(D170+E170,F170+G170)</f>
        <v>0</v>
      </c>
      <c r="I170" s="25" t="n">
        <f aca="false">H170-E170</f>
        <v>0</v>
      </c>
      <c r="J170" s="25" t="n">
        <f aca="false">MAX(0,D170+E170-H170)</f>
        <v>0</v>
      </c>
    </row>
    <row r="171" customFormat="false" ht="15" hidden="false" customHeight="true" outlineLevel="0" collapsed="false">
      <c r="A171" s="22" t="n">
        <v>170</v>
      </c>
      <c r="B171" s="23" t="n">
        <f aca="false">EDATE(B170,1)</f>
        <v>51380</v>
      </c>
      <c r="C171" s="24" t="str">
        <f aca="false">IF(D171&lt;=0,"Paid Off",IF(A171&lt;='Inputs &amp; Summary'!$B$7,"Draw (Interest-Only)","Repayment"))</f>
        <v>Paid Off</v>
      </c>
      <c r="D171" s="25" t="n">
        <f aca="false">J170</f>
        <v>0</v>
      </c>
      <c r="E171" s="25" t="n">
        <f aca="false">D171*'Inputs &amp; Summary'!$B$14</f>
        <v>0</v>
      </c>
      <c r="F171" s="25" t="n">
        <f aca="false">IF(D171&lt;=0,0,IF(A171&lt;='Inputs &amp; Summary'!$B$7,E171,MIN(D171+E171,(-PMT('Inputs &amp; Summary'!$B$14,'Inputs &amp; Summary'!$B$8,'Inputs &amp; Summary'!$B$16)))))</f>
        <v>0</v>
      </c>
      <c r="G171" s="25" t="n">
        <f aca="false">IF(D171&lt;=0,0,'Inputs &amp; Summary'!$B$9)</f>
        <v>0</v>
      </c>
      <c r="H171" s="25" t="n">
        <f aca="false">MIN(D171+E171,F171+G171)</f>
        <v>0</v>
      </c>
      <c r="I171" s="25" t="n">
        <f aca="false">H171-E171</f>
        <v>0</v>
      </c>
      <c r="J171" s="25" t="n">
        <f aca="false">MAX(0,D171+E171-H171)</f>
        <v>0</v>
      </c>
    </row>
    <row r="172" customFormat="false" ht="15" hidden="false" customHeight="true" outlineLevel="0" collapsed="false">
      <c r="A172" s="22" t="n">
        <v>171</v>
      </c>
      <c r="B172" s="23" t="n">
        <f aca="false">EDATE(B171,1)</f>
        <v>51410</v>
      </c>
      <c r="C172" s="24" t="str">
        <f aca="false">IF(D172&lt;=0,"Paid Off",IF(A172&lt;='Inputs &amp; Summary'!$B$7,"Draw (Interest-Only)","Repayment"))</f>
        <v>Paid Off</v>
      </c>
      <c r="D172" s="25" t="n">
        <f aca="false">J171</f>
        <v>0</v>
      </c>
      <c r="E172" s="25" t="n">
        <f aca="false">D172*'Inputs &amp; Summary'!$B$14</f>
        <v>0</v>
      </c>
      <c r="F172" s="25" t="n">
        <f aca="false">IF(D172&lt;=0,0,IF(A172&lt;='Inputs &amp; Summary'!$B$7,E172,MIN(D172+E172,(-PMT('Inputs &amp; Summary'!$B$14,'Inputs &amp; Summary'!$B$8,'Inputs &amp; Summary'!$B$16)))))</f>
        <v>0</v>
      </c>
      <c r="G172" s="25" t="n">
        <f aca="false">IF(D172&lt;=0,0,'Inputs &amp; Summary'!$B$9)</f>
        <v>0</v>
      </c>
      <c r="H172" s="25" t="n">
        <f aca="false">MIN(D172+E172,F172+G172)</f>
        <v>0</v>
      </c>
      <c r="I172" s="25" t="n">
        <f aca="false">H172-E172</f>
        <v>0</v>
      </c>
      <c r="J172" s="25" t="n">
        <f aca="false">MAX(0,D172+E172-H172)</f>
        <v>0</v>
      </c>
    </row>
    <row r="173" customFormat="false" ht="15" hidden="false" customHeight="true" outlineLevel="0" collapsed="false">
      <c r="A173" s="22" t="n">
        <v>172</v>
      </c>
      <c r="B173" s="23" t="n">
        <f aca="false">EDATE(B172,1)</f>
        <v>51441</v>
      </c>
      <c r="C173" s="24" t="str">
        <f aca="false">IF(D173&lt;=0,"Paid Off",IF(A173&lt;='Inputs &amp; Summary'!$B$7,"Draw (Interest-Only)","Repayment"))</f>
        <v>Paid Off</v>
      </c>
      <c r="D173" s="25" t="n">
        <f aca="false">J172</f>
        <v>0</v>
      </c>
      <c r="E173" s="25" t="n">
        <f aca="false">D173*'Inputs &amp; Summary'!$B$14</f>
        <v>0</v>
      </c>
      <c r="F173" s="25" t="n">
        <f aca="false">IF(D173&lt;=0,0,IF(A173&lt;='Inputs &amp; Summary'!$B$7,E173,MIN(D173+E173,(-PMT('Inputs &amp; Summary'!$B$14,'Inputs &amp; Summary'!$B$8,'Inputs &amp; Summary'!$B$16)))))</f>
        <v>0</v>
      </c>
      <c r="G173" s="25" t="n">
        <f aca="false">IF(D173&lt;=0,0,'Inputs &amp; Summary'!$B$9)</f>
        <v>0</v>
      </c>
      <c r="H173" s="25" t="n">
        <f aca="false">MIN(D173+E173,F173+G173)</f>
        <v>0</v>
      </c>
      <c r="I173" s="25" t="n">
        <f aca="false">H173-E173</f>
        <v>0</v>
      </c>
      <c r="J173" s="25" t="n">
        <f aca="false">MAX(0,D173+E173-H173)</f>
        <v>0</v>
      </c>
    </row>
    <row r="174" customFormat="false" ht="15" hidden="false" customHeight="true" outlineLevel="0" collapsed="false">
      <c r="A174" s="22" t="n">
        <v>173</v>
      </c>
      <c r="B174" s="23" t="n">
        <f aca="false">EDATE(B173,1)</f>
        <v>51471</v>
      </c>
      <c r="C174" s="24" t="str">
        <f aca="false">IF(D174&lt;=0,"Paid Off",IF(A174&lt;='Inputs &amp; Summary'!$B$7,"Draw (Interest-Only)","Repayment"))</f>
        <v>Paid Off</v>
      </c>
      <c r="D174" s="25" t="n">
        <f aca="false">J173</f>
        <v>0</v>
      </c>
      <c r="E174" s="25" t="n">
        <f aca="false">D174*'Inputs &amp; Summary'!$B$14</f>
        <v>0</v>
      </c>
      <c r="F174" s="25" t="n">
        <f aca="false">IF(D174&lt;=0,0,IF(A174&lt;='Inputs &amp; Summary'!$B$7,E174,MIN(D174+E174,(-PMT('Inputs &amp; Summary'!$B$14,'Inputs &amp; Summary'!$B$8,'Inputs &amp; Summary'!$B$16)))))</f>
        <v>0</v>
      </c>
      <c r="G174" s="25" t="n">
        <f aca="false">IF(D174&lt;=0,0,'Inputs &amp; Summary'!$B$9)</f>
        <v>0</v>
      </c>
      <c r="H174" s="25" t="n">
        <f aca="false">MIN(D174+E174,F174+G174)</f>
        <v>0</v>
      </c>
      <c r="I174" s="25" t="n">
        <f aca="false">H174-E174</f>
        <v>0</v>
      </c>
      <c r="J174" s="25" t="n">
        <f aca="false">MAX(0,D174+E174-H174)</f>
        <v>0</v>
      </c>
    </row>
    <row r="175" customFormat="false" ht="15" hidden="false" customHeight="true" outlineLevel="0" collapsed="false">
      <c r="A175" s="22" t="n">
        <v>174</v>
      </c>
      <c r="B175" s="23" t="n">
        <f aca="false">EDATE(B174,1)</f>
        <v>51502</v>
      </c>
      <c r="C175" s="24" t="str">
        <f aca="false">IF(D175&lt;=0,"Paid Off",IF(A175&lt;='Inputs &amp; Summary'!$B$7,"Draw (Interest-Only)","Repayment"))</f>
        <v>Paid Off</v>
      </c>
      <c r="D175" s="25" t="n">
        <f aca="false">J174</f>
        <v>0</v>
      </c>
      <c r="E175" s="25" t="n">
        <f aca="false">D175*'Inputs &amp; Summary'!$B$14</f>
        <v>0</v>
      </c>
      <c r="F175" s="25" t="n">
        <f aca="false">IF(D175&lt;=0,0,IF(A175&lt;='Inputs &amp; Summary'!$B$7,E175,MIN(D175+E175,(-PMT('Inputs &amp; Summary'!$B$14,'Inputs &amp; Summary'!$B$8,'Inputs &amp; Summary'!$B$16)))))</f>
        <v>0</v>
      </c>
      <c r="G175" s="25" t="n">
        <f aca="false">IF(D175&lt;=0,0,'Inputs &amp; Summary'!$B$9)</f>
        <v>0</v>
      </c>
      <c r="H175" s="25" t="n">
        <f aca="false">MIN(D175+E175,F175+G175)</f>
        <v>0</v>
      </c>
      <c r="I175" s="25" t="n">
        <f aca="false">H175-E175</f>
        <v>0</v>
      </c>
      <c r="J175" s="25" t="n">
        <f aca="false">MAX(0,D175+E175-H175)</f>
        <v>0</v>
      </c>
    </row>
    <row r="176" customFormat="false" ht="15" hidden="false" customHeight="true" outlineLevel="0" collapsed="false">
      <c r="A176" s="22" t="n">
        <v>175</v>
      </c>
      <c r="B176" s="23" t="n">
        <f aca="false">EDATE(B175,1)</f>
        <v>51533</v>
      </c>
      <c r="C176" s="24" t="str">
        <f aca="false">IF(D176&lt;=0,"Paid Off",IF(A176&lt;='Inputs &amp; Summary'!$B$7,"Draw (Interest-Only)","Repayment"))</f>
        <v>Paid Off</v>
      </c>
      <c r="D176" s="25" t="n">
        <f aca="false">J175</f>
        <v>0</v>
      </c>
      <c r="E176" s="25" t="n">
        <f aca="false">D176*'Inputs &amp; Summary'!$B$14</f>
        <v>0</v>
      </c>
      <c r="F176" s="25" t="n">
        <f aca="false">IF(D176&lt;=0,0,IF(A176&lt;='Inputs &amp; Summary'!$B$7,E176,MIN(D176+E176,(-PMT('Inputs &amp; Summary'!$B$14,'Inputs &amp; Summary'!$B$8,'Inputs &amp; Summary'!$B$16)))))</f>
        <v>0</v>
      </c>
      <c r="G176" s="25" t="n">
        <f aca="false">IF(D176&lt;=0,0,'Inputs &amp; Summary'!$B$9)</f>
        <v>0</v>
      </c>
      <c r="H176" s="25" t="n">
        <f aca="false">MIN(D176+E176,F176+G176)</f>
        <v>0</v>
      </c>
      <c r="I176" s="25" t="n">
        <f aca="false">H176-E176</f>
        <v>0</v>
      </c>
      <c r="J176" s="25" t="n">
        <f aca="false">MAX(0,D176+E176-H176)</f>
        <v>0</v>
      </c>
    </row>
    <row r="177" customFormat="false" ht="15" hidden="false" customHeight="true" outlineLevel="0" collapsed="false">
      <c r="A177" s="22" t="n">
        <v>176</v>
      </c>
      <c r="B177" s="23" t="n">
        <f aca="false">EDATE(B176,1)</f>
        <v>51561</v>
      </c>
      <c r="C177" s="24" t="str">
        <f aca="false">IF(D177&lt;=0,"Paid Off",IF(A177&lt;='Inputs &amp; Summary'!$B$7,"Draw (Interest-Only)","Repayment"))</f>
        <v>Paid Off</v>
      </c>
      <c r="D177" s="25" t="n">
        <f aca="false">J176</f>
        <v>0</v>
      </c>
      <c r="E177" s="25" t="n">
        <f aca="false">D177*'Inputs &amp; Summary'!$B$14</f>
        <v>0</v>
      </c>
      <c r="F177" s="25" t="n">
        <f aca="false">IF(D177&lt;=0,0,IF(A177&lt;='Inputs &amp; Summary'!$B$7,E177,MIN(D177+E177,(-PMT('Inputs &amp; Summary'!$B$14,'Inputs &amp; Summary'!$B$8,'Inputs &amp; Summary'!$B$16)))))</f>
        <v>0</v>
      </c>
      <c r="G177" s="25" t="n">
        <f aca="false">IF(D177&lt;=0,0,'Inputs &amp; Summary'!$B$9)</f>
        <v>0</v>
      </c>
      <c r="H177" s="25" t="n">
        <f aca="false">MIN(D177+E177,F177+G177)</f>
        <v>0</v>
      </c>
      <c r="I177" s="25" t="n">
        <f aca="false">H177-E177</f>
        <v>0</v>
      </c>
      <c r="J177" s="25" t="n">
        <f aca="false">MAX(0,D177+E177-H177)</f>
        <v>0</v>
      </c>
    </row>
    <row r="178" customFormat="false" ht="15" hidden="false" customHeight="true" outlineLevel="0" collapsed="false">
      <c r="A178" s="22" t="n">
        <v>177</v>
      </c>
      <c r="B178" s="23" t="n">
        <f aca="false">EDATE(B177,1)</f>
        <v>51592</v>
      </c>
      <c r="C178" s="24" t="str">
        <f aca="false">IF(D178&lt;=0,"Paid Off",IF(A178&lt;='Inputs &amp; Summary'!$B$7,"Draw (Interest-Only)","Repayment"))</f>
        <v>Paid Off</v>
      </c>
      <c r="D178" s="25" t="n">
        <f aca="false">J177</f>
        <v>0</v>
      </c>
      <c r="E178" s="25" t="n">
        <f aca="false">D178*'Inputs &amp; Summary'!$B$14</f>
        <v>0</v>
      </c>
      <c r="F178" s="25" t="n">
        <f aca="false">IF(D178&lt;=0,0,IF(A178&lt;='Inputs &amp; Summary'!$B$7,E178,MIN(D178+E178,(-PMT('Inputs &amp; Summary'!$B$14,'Inputs &amp; Summary'!$B$8,'Inputs &amp; Summary'!$B$16)))))</f>
        <v>0</v>
      </c>
      <c r="G178" s="25" t="n">
        <f aca="false">IF(D178&lt;=0,0,'Inputs &amp; Summary'!$B$9)</f>
        <v>0</v>
      </c>
      <c r="H178" s="25" t="n">
        <f aca="false">MIN(D178+E178,F178+G178)</f>
        <v>0</v>
      </c>
      <c r="I178" s="25" t="n">
        <f aca="false">H178-E178</f>
        <v>0</v>
      </c>
      <c r="J178" s="25" t="n">
        <f aca="false">MAX(0,D178+E178-H178)</f>
        <v>0</v>
      </c>
    </row>
    <row r="179" customFormat="false" ht="15" hidden="false" customHeight="true" outlineLevel="0" collapsed="false">
      <c r="A179" s="22" t="n">
        <v>178</v>
      </c>
      <c r="B179" s="23" t="n">
        <f aca="false">EDATE(B178,1)</f>
        <v>51622</v>
      </c>
      <c r="C179" s="24" t="str">
        <f aca="false">IF(D179&lt;=0,"Paid Off",IF(A179&lt;='Inputs &amp; Summary'!$B$7,"Draw (Interest-Only)","Repayment"))</f>
        <v>Paid Off</v>
      </c>
      <c r="D179" s="25" t="n">
        <f aca="false">J178</f>
        <v>0</v>
      </c>
      <c r="E179" s="25" t="n">
        <f aca="false">D179*'Inputs &amp; Summary'!$B$14</f>
        <v>0</v>
      </c>
      <c r="F179" s="25" t="n">
        <f aca="false">IF(D179&lt;=0,0,IF(A179&lt;='Inputs &amp; Summary'!$B$7,E179,MIN(D179+E179,(-PMT('Inputs &amp; Summary'!$B$14,'Inputs &amp; Summary'!$B$8,'Inputs &amp; Summary'!$B$16)))))</f>
        <v>0</v>
      </c>
      <c r="G179" s="25" t="n">
        <f aca="false">IF(D179&lt;=0,0,'Inputs &amp; Summary'!$B$9)</f>
        <v>0</v>
      </c>
      <c r="H179" s="25" t="n">
        <f aca="false">MIN(D179+E179,F179+G179)</f>
        <v>0</v>
      </c>
      <c r="I179" s="25" t="n">
        <f aca="false">H179-E179</f>
        <v>0</v>
      </c>
      <c r="J179" s="25" t="n">
        <f aca="false">MAX(0,D179+E179-H179)</f>
        <v>0</v>
      </c>
    </row>
    <row r="180" customFormat="false" ht="15" hidden="false" customHeight="true" outlineLevel="0" collapsed="false">
      <c r="A180" s="22" t="n">
        <v>179</v>
      </c>
      <c r="B180" s="23" t="n">
        <f aca="false">EDATE(B179,1)</f>
        <v>51653</v>
      </c>
      <c r="C180" s="24" t="str">
        <f aca="false">IF(D180&lt;=0,"Paid Off",IF(A180&lt;='Inputs &amp; Summary'!$B$7,"Draw (Interest-Only)","Repayment"))</f>
        <v>Paid Off</v>
      </c>
      <c r="D180" s="25" t="n">
        <f aca="false">J179</f>
        <v>0</v>
      </c>
      <c r="E180" s="25" t="n">
        <f aca="false">D180*'Inputs &amp; Summary'!$B$14</f>
        <v>0</v>
      </c>
      <c r="F180" s="25" t="n">
        <f aca="false">IF(D180&lt;=0,0,IF(A180&lt;='Inputs &amp; Summary'!$B$7,E180,MIN(D180+E180,(-PMT('Inputs &amp; Summary'!$B$14,'Inputs &amp; Summary'!$B$8,'Inputs &amp; Summary'!$B$16)))))</f>
        <v>0</v>
      </c>
      <c r="G180" s="25" t="n">
        <f aca="false">IF(D180&lt;=0,0,'Inputs &amp; Summary'!$B$9)</f>
        <v>0</v>
      </c>
      <c r="H180" s="25" t="n">
        <f aca="false">MIN(D180+E180,F180+G180)</f>
        <v>0</v>
      </c>
      <c r="I180" s="25" t="n">
        <f aca="false">H180-E180</f>
        <v>0</v>
      </c>
      <c r="J180" s="25" t="n">
        <f aca="false">MAX(0,D180+E180-H180)</f>
        <v>0</v>
      </c>
    </row>
    <row r="181" customFormat="false" ht="15" hidden="false" customHeight="true" outlineLevel="0" collapsed="false">
      <c r="A181" s="22" t="n">
        <v>180</v>
      </c>
      <c r="B181" s="23" t="n">
        <f aca="false">EDATE(B180,1)</f>
        <v>51683</v>
      </c>
      <c r="C181" s="24" t="str">
        <f aca="false">IF(D181&lt;=0,"Paid Off",IF(A181&lt;='Inputs &amp; Summary'!$B$7,"Draw (Interest-Only)","Repayment"))</f>
        <v>Paid Off</v>
      </c>
      <c r="D181" s="25" t="n">
        <f aca="false">J180</f>
        <v>0</v>
      </c>
      <c r="E181" s="25" t="n">
        <f aca="false">D181*'Inputs &amp; Summary'!$B$14</f>
        <v>0</v>
      </c>
      <c r="F181" s="25" t="n">
        <f aca="false">IF(D181&lt;=0,0,IF(A181&lt;='Inputs &amp; Summary'!$B$7,E181,MIN(D181+E181,(-PMT('Inputs &amp; Summary'!$B$14,'Inputs &amp; Summary'!$B$8,'Inputs &amp; Summary'!$B$16)))))</f>
        <v>0</v>
      </c>
      <c r="G181" s="25" t="n">
        <f aca="false">IF(D181&lt;=0,0,'Inputs &amp; Summary'!$B$9)</f>
        <v>0</v>
      </c>
      <c r="H181" s="25" t="n">
        <f aca="false">MIN(D181+E181,F181+G181)</f>
        <v>0</v>
      </c>
      <c r="I181" s="25" t="n">
        <f aca="false">H181-E181</f>
        <v>0</v>
      </c>
      <c r="J181" s="25" t="n">
        <f aca="false">MAX(0,D181+E181-H181)</f>
        <v>0</v>
      </c>
    </row>
    <row r="182" customFormat="false" ht="15" hidden="false" customHeight="true" outlineLevel="0" collapsed="false">
      <c r="A182" s="22" t="n">
        <v>181</v>
      </c>
      <c r="B182" s="23" t="n">
        <f aca="false">EDATE(B181,1)</f>
        <v>51714</v>
      </c>
      <c r="C182" s="24" t="str">
        <f aca="false">IF(D182&lt;=0,"Paid Off",IF(A182&lt;='Inputs &amp; Summary'!$B$7,"Draw (Interest-Only)","Repayment"))</f>
        <v>Paid Off</v>
      </c>
      <c r="D182" s="25" t="n">
        <f aca="false">J181</f>
        <v>0</v>
      </c>
      <c r="E182" s="25" t="n">
        <f aca="false">D182*'Inputs &amp; Summary'!$B$14</f>
        <v>0</v>
      </c>
      <c r="F182" s="25" t="n">
        <f aca="false">IF(D182&lt;=0,0,IF(A182&lt;='Inputs &amp; Summary'!$B$7,E182,MIN(D182+E182,(-PMT('Inputs &amp; Summary'!$B$14,'Inputs &amp; Summary'!$B$8,'Inputs &amp; Summary'!$B$16)))))</f>
        <v>0</v>
      </c>
      <c r="G182" s="25" t="n">
        <f aca="false">IF(D182&lt;=0,0,'Inputs &amp; Summary'!$B$9)</f>
        <v>0</v>
      </c>
      <c r="H182" s="25" t="n">
        <f aca="false">MIN(D182+E182,F182+G182)</f>
        <v>0</v>
      </c>
      <c r="I182" s="25" t="n">
        <f aca="false">H182-E182</f>
        <v>0</v>
      </c>
      <c r="J182" s="25" t="n">
        <f aca="false">MAX(0,D182+E182-H182)</f>
        <v>0</v>
      </c>
    </row>
    <row r="183" customFormat="false" ht="15" hidden="false" customHeight="true" outlineLevel="0" collapsed="false">
      <c r="A183" s="22" t="n">
        <v>182</v>
      </c>
      <c r="B183" s="23" t="n">
        <f aca="false">EDATE(B182,1)</f>
        <v>51745</v>
      </c>
      <c r="C183" s="24" t="str">
        <f aca="false">IF(D183&lt;=0,"Paid Off",IF(A183&lt;='Inputs &amp; Summary'!$B$7,"Draw (Interest-Only)","Repayment"))</f>
        <v>Paid Off</v>
      </c>
      <c r="D183" s="25" t="n">
        <f aca="false">J182</f>
        <v>0</v>
      </c>
      <c r="E183" s="25" t="n">
        <f aca="false">D183*'Inputs &amp; Summary'!$B$14</f>
        <v>0</v>
      </c>
      <c r="F183" s="25" t="n">
        <f aca="false">IF(D183&lt;=0,0,IF(A183&lt;='Inputs &amp; Summary'!$B$7,E183,MIN(D183+E183,(-PMT('Inputs &amp; Summary'!$B$14,'Inputs &amp; Summary'!$B$8,'Inputs &amp; Summary'!$B$16)))))</f>
        <v>0</v>
      </c>
      <c r="G183" s="25" t="n">
        <f aca="false">IF(D183&lt;=0,0,'Inputs &amp; Summary'!$B$9)</f>
        <v>0</v>
      </c>
      <c r="H183" s="25" t="n">
        <f aca="false">MIN(D183+E183,F183+G183)</f>
        <v>0</v>
      </c>
      <c r="I183" s="25" t="n">
        <f aca="false">H183-E183</f>
        <v>0</v>
      </c>
      <c r="J183" s="25" t="n">
        <f aca="false">MAX(0,D183+E183-H183)</f>
        <v>0</v>
      </c>
    </row>
    <row r="184" customFormat="false" ht="15" hidden="false" customHeight="true" outlineLevel="0" collapsed="false">
      <c r="A184" s="22" t="n">
        <v>183</v>
      </c>
      <c r="B184" s="23" t="n">
        <f aca="false">EDATE(B183,1)</f>
        <v>51775</v>
      </c>
      <c r="C184" s="24" t="str">
        <f aca="false">IF(D184&lt;=0,"Paid Off",IF(A184&lt;='Inputs &amp; Summary'!$B$7,"Draw (Interest-Only)","Repayment"))</f>
        <v>Paid Off</v>
      </c>
      <c r="D184" s="25" t="n">
        <f aca="false">J183</f>
        <v>0</v>
      </c>
      <c r="E184" s="25" t="n">
        <f aca="false">D184*'Inputs &amp; Summary'!$B$14</f>
        <v>0</v>
      </c>
      <c r="F184" s="25" t="n">
        <f aca="false">IF(D184&lt;=0,0,IF(A184&lt;='Inputs &amp; Summary'!$B$7,E184,MIN(D184+E184,(-PMT('Inputs &amp; Summary'!$B$14,'Inputs &amp; Summary'!$B$8,'Inputs &amp; Summary'!$B$16)))))</f>
        <v>0</v>
      </c>
      <c r="G184" s="25" t="n">
        <f aca="false">IF(D184&lt;=0,0,'Inputs &amp; Summary'!$B$9)</f>
        <v>0</v>
      </c>
      <c r="H184" s="25" t="n">
        <f aca="false">MIN(D184+E184,F184+G184)</f>
        <v>0</v>
      </c>
      <c r="I184" s="25" t="n">
        <f aca="false">H184-E184</f>
        <v>0</v>
      </c>
      <c r="J184" s="25" t="n">
        <f aca="false">MAX(0,D184+E184-H184)</f>
        <v>0</v>
      </c>
    </row>
    <row r="185" customFormat="false" ht="15" hidden="false" customHeight="true" outlineLevel="0" collapsed="false">
      <c r="A185" s="22" t="n">
        <v>184</v>
      </c>
      <c r="B185" s="23" t="n">
        <f aca="false">EDATE(B184,1)</f>
        <v>51806</v>
      </c>
      <c r="C185" s="24" t="str">
        <f aca="false">IF(D185&lt;=0,"Paid Off",IF(A185&lt;='Inputs &amp; Summary'!$B$7,"Draw (Interest-Only)","Repayment"))</f>
        <v>Paid Off</v>
      </c>
      <c r="D185" s="25" t="n">
        <f aca="false">J184</f>
        <v>0</v>
      </c>
      <c r="E185" s="25" t="n">
        <f aca="false">D185*'Inputs &amp; Summary'!$B$14</f>
        <v>0</v>
      </c>
      <c r="F185" s="25" t="n">
        <f aca="false">IF(D185&lt;=0,0,IF(A185&lt;='Inputs &amp; Summary'!$B$7,E185,MIN(D185+E185,(-PMT('Inputs &amp; Summary'!$B$14,'Inputs &amp; Summary'!$B$8,'Inputs &amp; Summary'!$B$16)))))</f>
        <v>0</v>
      </c>
      <c r="G185" s="25" t="n">
        <f aca="false">IF(D185&lt;=0,0,'Inputs &amp; Summary'!$B$9)</f>
        <v>0</v>
      </c>
      <c r="H185" s="25" t="n">
        <f aca="false">MIN(D185+E185,F185+G185)</f>
        <v>0</v>
      </c>
      <c r="I185" s="25" t="n">
        <f aca="false">H185-E185</f>
        <v>0</v>
      </c>
      <c r="J185" s="25" t="n">
        <f aca="false">MAX(0,D185+E185-H185)</f>
        <v>0</v>
      </c>
    </row>
    <row r="186" customFormat="false" ht="15" hidden="false" customHeight="true" outlineLevel="0" collapsed="false">
      <c r="A186" s="22" t="n">
        <v>185</v>
      </c>
      <c r="B186" s="23" t="n">
        <f aca="false">EDATE(B185,1)</f>
        <v>51836</v>
      </c>
      <c r="C186" s="24" t="str">
        <f aca="false">IF(D186&lt;=0,"Paid Off",IF(A186&lt;='Inputs &amp; Summary'!$B$7,"Draw (Interest-Only)","Repayment"))</f>
        <v>Paid Off</v>
      </c>
      <c r="D186" s="25" t="n">
        <f aca="false">J185</f>
        <v>0</v>
      </c>
      <c r="E186" s="25" t="n">
        <f aca="false">D186*'Inputs &amp; Summary'!$B$14</f>
        <v>0</v>
      </c>
      <c r="F186" s="25" t="n">
        <f aca="false">IF(D186&lt;=0,0,IF(A186&lt;='Inputs &amp; Summary'!$B$7,E186,MIN(D186+E186,(-PMT('Inputs &amp; Summary'!$B$14,'Inputs &amp; Summary'!$B$8,'Inputs &amp; Summary'!$B$16)))))</f>
        <v>0</v>
      </c>
      <c r="G186" s="25" t="n">
        <f aca="false">IF(D186&lt;=0,0,'Inputs &amp; Summary'!$B$9)</f>
        <v>0</v>
      </c>
      <c r="H186" s="25" t="n">
        <f aca="false">MIN(D186+E186,F186+G186)</f>
        <v>0</v>
      </c>
      <c r="I186" s="25" t="n">
        <f aca="false">H186-E186</f>
        <v>0</v>
      </c>
      <c r="J186" s="25" t="n">
        <f aca="false">MAX(0,D186+E186-H186)</f>
        <v>0</v>
      </c>
    </row>
    <row r="187" customFormat="false" ht="15" hidden="false" customHeight="true" outlineLevel="0" collapsed="false">
      <c r="A187" s="22" t="n">
        <v>186</v>
      </c>
      <c r="B187" s="23" t="n">
        <f aca="false">EDATE(B186,1)</f>
        <v>51867</v>
      </c>
      <c r="C187" s="24" t="str">
        <f aca="false">IF(D187&lt;=0,"Paid Off",IF(A187&lt;='Inputs &amp; Summary'!$B$7,"Draw (Interest-Only)","Repayment"))</f>
        <v>Paid Off</v>
      </c>
      <c r="D187" s="25" t="n">
        <f aca="false">J186</f>
        <v>0</v>
      </c>
      <c r="E187" s="25" t="n">
        <f aca="false">D187*'Inputs &amp; Summary'!$B$14</f>
        <v>0</v>
      </c>
      <c r="F187" s="25" t="n">
        <f aca="false">IF(D187&lt;=0,0,IF(A187&lt;='Inputs &amp; Summary'!$B$7,E187,MIN(D187+E187,(-PMT('Inputs &amp; Summary'!$B$14,'Inputs &amp; Summary'!$B$8,'Inputs &amp; Summary'!$B$16)))))</f>
        <v>0</v>
      </c>
      <c r="G187" s="25" t="n">
        <f aca="false">IF(D187&lt;=0,0,'Inputs &amp; Summary'!$B$9)</f>
        <v>0</v>
      </c>
      <c r="H187" s="25" t="n">
        <f aca="false">MIN(D187+E187,F187+G187)</f>
        <v>0</v>
      </c>
      <c r="I187" s="25" t="n">
        <f aca="false">H187-E187</f>
        <v>0</v>
      </c>
      <c r="J187" s="25" t="n">
        <f aca="false">MAX(0,D187+E187-H187)</f>
        <v>0</v>
      </c>
    </row>
    <row r="188" customFormat="false" ht="15" hidden="false" customHeight="true" outlineLevel="0" collapsed="false">
      <c r="A188" s="22" t="n">
        <v>187</v>
      </c>
      <c r="B188" s="23" t="n">
        <f aca="false">EDATE(B187,1)</f>
        <v>51898</v>
      </c>
      <c r="C188" s="24" t="str">
        <f aca="false">IF(D188&lt;=0,"Paid Off",IF(A188&lt;='Inputs &amp; Summary'!$B$7,"Draw (Interest-Only)","Repayment"))</f>
        <v>Paid Off</v>
      </c>
      <c r="D188" s="25" t="n">
        <f aca="false">J187</f>
        <v>0</v>
      </c>
      <c r="E188" s="25" t="n">
        <f aca="false">D188*'Inputs &amp; Summary'!$B$14</f>
        <v>0</v>
      </c>
      <c r="F188" s="25" t="n">
        <f aca="false">IF(D188&lt;=0,0,IF(A188&lt;='Inputs &amp; Summary'!$B$7,E188,MIN(D188+E188,(-PMT('Inputs &amp; Summary'!$B$14,'Inputs &amp; Summary'!$B$8,'Inputs &amp; Summary'!$B$16)))))</f>
        <v>0</v>
      </c>
      <c r="G188" s="25" t="n">
        <f aca="false">IF(D188&lt;=0,0,'Inputs &amp; Summary'!$B$9)</f>
        <v>0</v>
      </c>
      <c r="H188" s="25" t="n">
        <f aca="false">MIN(D188+E188,F188+G188)</f>
        <v>0</v>
      </c>
      <c r="I188" s="25" t="n">
        <f aca="false">H188-E188</f>
        <v>0</v>
      </c>
      <c r="J188" s="25" t="n">
        <f aca="false">MAX(0,D188+E188-H188)</f>
        <v>0</v>
      </c>
    </row>
    <row r="189" customFormat="false" ht="15" hidden="false" customHeight="true" outlineLevel="0" collapsed="false">
      <c r="A189" s="22" t="n">
        <v>188</v>
      </c>
      <c r="B189" s="23" t="n">
        <f aca="false">EDATE(B188,1)</f>
        <v>51926</v>
      </c>
      <c r="C189" s="24" t="str">
        <f aca="false">IF(D189&lt;=0,"Paid Off",IF(A189&lt;='Inputs &amp; Summary'!$B$7,"Draw (Interest-Only)","Repayment"))</f>
        <v>Paid Off</v>
      </c>
      <c r="D189" s="25" t="n">
        <f aca="false">J188</f>
        <v>0</v>
      </c>
      <c r="E189" s="25" t="n">
        <f aca="false">D189*'Inputs &amp; Summary'!$B$14</f>
        <v>0</v>
      </c>
      <c r="F189" s="25" t="n">
        <f aca="false">IF(D189&lt;=0,0,IF(A189&lt;='Inputs &amp; Summary'!$B$7,E189,MIN(D189+E189,(-PMT('Inputs &amp; Summary'!$B$14,'Inputs &amp; Summary'!$B$8,'Inputs &amp; Summary'!$B$16)))))</f>
        <v>0</v>
      </c>
      <c r="G189" s="25" t="n">
        <f aca="false">IF(D189&lt;=0,0,'Inputs &amp; Summary'!$B$9)</f>
        <v>0</v>
      </c>
      <c r="H189" s="25" t="n">
        <f aca="false">MIN(D189+E189,F189+G189)</f>
        <v>0</v>
      </c>
      <c r="I189" s="25" t="n">
        <f aca="false">H189-E189</f>
        <v>0</v>
      </c>
      <c r="J189" s="25" t="n">
        <f aca="false">MAX(0,D189+E189-H189)</f>
        <v>0</v>
      </c>
    </row>
    <row r="190" customFormat="false" ht="15" hidden="false" customHeight="true" outlineLevel="0" collapsed="false">
      <c r="A190" s="22" t="n">
        <v>189</v>
      </c>
      <c r="B190" s="23" t="n">
        <f aca="false">EDATE(B189,1)</f>
        <v>51957</v>
      </c>
      <c r="C190" s="24" t="str">
        <f aca="false">IF(D190&lt;=0,"Paid Off",IF(A190&lt;='Inputs &amp; Summary'!$B$7,"Draw (Interest-Only)","Repayment"))</f>
        <v>Paid Off</v>
      </c>
      <c r="D190" s="25" t="n">
        <f aca="false">J189</f>
        <v>0</v>
      </c>
      <c r="E190" s="25" t="n">
        <f aca="false">D190*'Inputs &amp; Summary'!$B$14</f>
        <v>0</v>
      </c>
      <c r="F190" s="25" t="n">
        <f aca="false">IF(D190&lt;=0,0,IF(A190&lt;='Inputs &amp; Summary'!$B$7,E190,MIN(D190+E190,(-PMT('Inputs &amp; Summary'!$B$14,'Inputs &amp; Summary'!$B$8,'Inputs &amp; Summary'!$B$16)))))</f>
        <v>0</v>
      </c>
      <c r="G190" s="25" t="n">
        <f aca="false">IF(D190&lt;=0,0,'Inputs &amp; Summary'!$B$9)</f>
        <v>0</v>
      </c>
      <c r="H190" s="25" t="n">
        <f aca="false">MIN(D190+E190,F190+G190)</f>
        <v>0</v>
      </c>
      <c r="I190" s="25" t="n">
        <f aca="false">H190-E190</f>
        <v>0</v>
      </c>
      <c r="J190" s="25" t="n">
        <f aca="false">MAX(0,D190+E190-H190)</f>
        <v>0</v>
      </c>
    </row>
    <row r="191" customFormat="false" ht="15" hidden="false" customHeight="true" outlineLevel="0" collapsed="false">
      <c r="A191" s="22" t="n">
        <v>190</v>
      </c>
      <c r="B191" s="23" t="n">
        <f aca="false">EDATE(B190,1)</f>
        <v>51987</v>
      </c>
      <c r="C191" s="24" t="str">
        <f aca="false">IF(D191&lt;=0,"Paid Off",IF(A191&lt;='Inputs &amp; Summary'!$B$7,"Draw (Interest-Only)","Repayment"))</f>
        <v>Paid Off</v>
      </c>
      <c r="D191" s="25" t="n">
        <f aca="false">J190</f>
        <v>0</v>
      </c>
      <c r="E191" s="25" t="n">
        <f aca="false">D191*'Inputs &amp; Summary'!$B$14</f>
        <v>0</v>
      </c>
      <c r="F191" s="25" t="n">
        <f aca="false">IF(D191&lt;=0,0,IF(A191&lt;='Inputs &amp; Summary'!$B$7,E191,MIN(D191+E191,(-PMT('Inputs &amp; Summary'!$B$14,'Inputs &amp; Summary'!$B$8,'Inputs &amp; Summary'!$B$16)))))</f>
        <v>0</v>
      </c>
      <c r="G191" s="25" t="n">
        <f aca="false">IF(D191&lt;=0,0,'Inputs &amp; Summary'!$B$9)</f>
        <v>0</v>
      </c>
      <c r="H191" s="25" t="n">
        <f aca="false">MIN(D191+E191,F191+G191)</f>
        <v>0</v>
      </c>
      <c r="I191" s="25" t="n">
        <f aca="false">H191-E191</f>
        <v>0</v>
      </c>
      <c r="J191" s="25" t="n">
        <f aca="false">MAX(0,D191+E191-H191)</f>
        <v>0</v>
      </c>
    </row>
    <row r="192" customFormat="false" ht="15" hidden="false" customHeight="true" outlineLevel="0" collapsed="false">
      <c r="A192" s="22" t="n">
        <v>191</v>
      </c>
      <c r="B192" s="23" t="n">
        <f aca="false">EDATE(B191,1)</f>
        <v>52018</v>
      </c>
      <c r="C192" s="24" t="str">
        <f aca="false">IF(D192&lt;=0,"Paid Off",IF(A192&lt;='Inputs &amp; Summary'!$B$7,"Draw (Interest-Only)","Repayment"))</f>
        <v>Paid Off</v>
      </c>
      <c r="D192" s="25" t="n">
        <f aca="false">J191</f>
        <v>0</v>
      </c>
      <c r="E192" s="25" t="n">
        <f aca="false">D192*'Inputs &amp; Summary'!$B$14</f>
        <v>0</v>
      </c>
      <c r="F192" s="25" t="n">
        <f aca="false">IF(D192&lt;=0,0,IF(A192&lt;='Inputs &amp; Summary'!$B$7,E192,MIN(D192+E192,(-PMT('Inputs &amp; Summary'!$B$14,'Inputs &amp; Summary'!$B$8,'Inputs &amp; Summary'!$B$16)))))</f>
        <v>0</v>
      </c>
      <c r="G192" s="25" t="n">
        <f aca="false">IF(D192&lt;=0,0,'Inputs &amp; Summary'!$B$9)</f>
        <v>0</v>
      </c>
      <c r="H192" s="25" t="n">
        <f aca="false">MIN(D192+E192,F192+G192)</f>
        <v>0</v>
      </c>
      <c r="I192" s="25" t="n">
        <f aca="false">H192-E192</f>
        <v>0</v>
      </c>
      <c r="J192" s="25" t="n">
        <f aca="false">MAX(0,D192+E192-H192)</f>
        <v>0</v>
      </c>
    </row>
    <row r="193" customFormat="false" ht="15" hidden="false" customHeight="true" outlineLevel="0" collapsed="false">
      <c r="A193" s="22" t="n">
        <v>192</v>
      </c>
      <c r="B193" s="23" t="n">
        <f aca="false">EDATE(B192,1)</f>
        <v>52048</v>
      </c>
      <c r="C193" s="24" t="str">
        <f aca="false">IF(D193&lt;=0,"Paid Off",IF(A193&lt;='Inputs &amp; Summary'!$B$7,"Draw (Interest-Only)","Repayment"))</f>
        <v>Paid Off</v>
      </c>
      <c r="D193" s="25" t="n">
        <f aca="false">J192</f>
        <v>0</v>
      </c>
      <c r="E193" s="25" t="n">
        <f aca="false">D193*'Inputs &amp; Summary'!$B$14</f>
        <v>0</v>
      </c>
      <c r="F193" s="25" t="n">
        <f aca="false">IF(D193&lt;=0,0,IF(A193&lt;='Inputs &amp; Summary'!$B$7,E193,MIN(D193+E193,(-PMT('Inputs &amp; Summary'!$B$14,'Inputs &amp; Summary'!$B$8,'Inputs &amp; Summary'!$B$16)))))</f>
        <v>0</v>
      </c>
      <c r="G193" s="25" t="n">
        <f aca="false">IF(D193&lt;=0,0,'Inputs &amp; Summary'!$B$9)</f>
        <v>0</v>
      </c>
      <c r="H193" s="25" t="n">
        <f aca="false">MIN(D193+E193,F193+G193)</f>
        <v>0</v>
      </c>
      <c r="I193" s="25" t="n">
        <f aca="false">H193-E193</f>
        <v>0</v>
      </c>
      <c r="J193" s="25" t="n">
        <f aca="false">MAX(0,D193+E193-H193)</f>
        <v>0</v>
      </c>
    </row>
    <row r="194" customFormat="false" ht="15" hidden="false" customHeight="true" outlineLevel="0" collapsed="false">
      <c r="A194" s="22" t="n">
        <v>193</v>
      </c>
      <c r="B194" s="23" t="n">
        <f aca="false">EDATE(B193,1)</f>
        <v>52079</v>
      </c>
      <c r="C194" s="24" t="str">
        <f aca="false">IF(D194&lt;=0,"Paid Off",IF(A194&lt;='Inputs &amp; Summary'!$B$7,"Draw (Interest-Only)","Repayment"))</f>
        <v>Paid Off</v>
      </c>
      <c r="D194" s="25" t="n">
        <f aca="false">J193</f>
        <v>0</v>
      </c>
      <c r="E194" s="25" t="n">
        <f aca="false">D194*'Inputs &amp; Summary'!$B$14</f>
        <v>0</v>
      </c>
      <c r="F194" s="25" t="n">
        <f aca="false">IF(D194&lt;=0,0,IF(A194&lt;='Inputs &amp; Summary'!$B$7,E194,MIN(D194+E194,(-PMT('Inputs &amp; Summary'!$B$14,'Inputs &amp; Summary'!$B$8,'Inputs &amp; Summary'!$B$16)))))</f>
        <v>0</v>
      </c>
      <c r="G194" s="25" t="n">
        <f aca="false">IF(D194&lt;=0,0,'Inputs &amp; Summary'!$B$9)</f>
        <v>0</v>
      </c>
      <c r="H194" s="25" t="n">
        <f aca="false">MIN(D194+E194,F194+G194)</f>
        <v>0</v>
      </c>
      <c r="I194" s="25" t="n">
        <f aca="false">H194-E194</f>
        <v>0</v>
      </c>
      <c r="J194" s="25" t="n">
        <f aca="false">MAX(0,D194+E194-H194)</f>
        <v>0</v>
      </c>
    </row>
    <row r="195" customFormat="false" ht="15" hidden="false" customHeight="true" outlineLevel="0" collapsed="false">
      <c r="A195" s="22" t="n">
        <v>194</v>
      </c>
      <c r="B195" s="23" t="n">
        <f aca="false">EDATE(B194,1)</f>
        <v>52110</v>
      </c>
      <c r="C195" s="24" t="str">
        <f aca="false">IF(D195&lt;=0,"Paid Off",IF(A195&lt;='Inputs &amp; Summary'!$B$7,"Draw (Interest-Only)","Repayment"))</f>
        <v>Paid Off</v>
      </c>
      <c r="D195" s="25" t="n">
        <f aca="false">J194</f>
        <v>0</v>
      </c>
      <c r="E195" s="25" t="n">
        <f aca="false">D195*'Inputs &amp; Summary'!$B$14</f>
        <v>0</v>
      </c>
      <c r="F195" s="25" t="n">
        <f aca="false">IF(D195&lt;=0,0,IF(A195&lt;='Inputs &amp; Summary'!$B$7,E195,MIN(D195+E195,(-PMT('Inputs &amp; Summary'!$B$14,'Inputs &amp; Summary'!$B$8,'Inputs &amp; Summary'!$B$16)))))</f>
        <v>0</v>
      </c>
      <c r="G195" s="25" t="n">
        <f aca="false">IF(D195&lt;=0,0,'Inputs &amp; Summary'!$B$9)</f>
        <v>0</v>
      </c>
      <c r="H195" s="25" t="n">
        <f aca="false">MIN(D195+E195,F195+G195)</f>
        <v>0</v>
      </c>
      <c r="I195" s="25" t="n">
        <f aca="false">H195-E195</f>
        <v>0</v>
      </c>
      <c r="J195" s="25" t="n">
        <f aca="false">MAX(0,D195+E195-H195)</f>
        <v>0</v>
      </c>
    </row>
    <row r="196" customFormat="false" ht="15" hidden="false" customHeight="true" outlineLevel="0" collapsed="false">
      <c r="A196" s="22" t="n">
        <v>195</v>
      </c>
      <c r="B196" s="23" t="n">
        <f aca="false">EDATE(B195,1)</f>
        <v>52140</v>
      </c>
      <c r="C196" s="24" t="str">
        <f aca="false">IF(D196&lt;=0,"Paid Off",IF(A196&lt;='Inputs &amp; Summary'!$B$7,"Draw (Interest-Only)","Repayment"))</f>
        <v>Paid Off</v>
      </c>
      <c r="D196" s="25" t="n">
        <f aca="false">J195</f>
        <v>0</v>
      </c>
      <c r="E196" s="25" t="n">
        <f aca="false">D196*'Inputs &amp; Summary'!$B$14</f>
        <v>0</v>
      </c>
      <c r="F196" s="25" t="n">
        <f aca="false">IF(D196&lt;=0,0,IF(A196&lt;='Inputs &amp; Summary'!$B$7,E196,MIN(D196+E196,(-PMT('Inputs &amp; Summary'!$B$14,'Inputs &amp; Summary'!$B$8,'Inputs &amp; Summary'!$B$16)))))</f>
        <v>0</v>
      </c>
      <c r="G196" s="25" t="n">
        <f aca="false">IF(D196&lt;=0,0,'Inputs &amp; Summary'!$B$9)</f>
        <v>0</v>
      </c>
      <c r="H196" s="25" t="n">
        <f aca="false">MIN(D196+E196,F196+G196)</f>
        <v>0</v>
      </c>
      <c r="I196" s="25" t="n">
        <f aca="false">H196-E196</f>
        <v>0</v>
      </c>
      <c r="J196" s="25" t="n">
        <f aca="false">MAX(0,D196+E196-H196)</f>
        <v>0</v>
      </c>
    </row>
    <row r="197" customFormat="false" ht="15" hidden="false" customHeight="true" outlineLevel="0" collapsed="false">
      <c r="A197" s="22" t="n">
        <v>196</v>
      </c>
      <c r="B197" s="23" t="n">
        <f aca="false">EDATE(B196,1)</f>
        <v>52171</v>
      </c>
      <c r="C197" s="24" t="str">
        <f aca="false">IF(D197&lt;=0,"Paid Off",IF(A197&lt;='Inputs &amp; Summary'!$B$7,"Draw (Interest-Only)","Repayment"))</f>
        <v>Paid Off</v>
      </c>
      <c r="D197" s="25" t="n">
        <f aca="false">J196</f>
        <v>0</v>
      </c>
      <c r="E197" s="25" t="n">
        <f aca="false">D197*'Inputs &amp; Summary'!$B$14</f>
        <v>0</v>
      </c>
      <c r="F197" s="25" t="n">
        <f aca="false">IF(D197&lt;=0,0,IF(A197&lt;='Inputs &amp; Summary'!$B$7,E197,MIN(D197+E197,(-PMT('Inputs &amp; Summary'!$B$14,'Inputs &amp; Summary'!$B$8,'Inputs &amp; Summary'!$B$16)))))</f>
        <v>0</v>
      </c>
      <c r="G197" s="25" t="n">
        <f aca="false">IF(D197&lt;=0,0,'Inputs &amp; Summary'!$B$9)</f>
        <v>0</v>
      </c>
      <c r="H197" s="25" t="n">
        <f aca="false">MIN(D197+E197,F197+G197)</f>
        <v>0</v>
      </c>
      <c r="I197" s="25" t="n">
        <f aca="false">H197-E197</f>
        <v>0</v>
      </c>
      <c r="J197" s="25" t="n">
        <f aca="false">MAX(0,D197+E197-H197)</f>
        <v>0</v>
      </c>
    </row>
    <row r="198" customFormat="false" ht="15" hidden="false" customHeight="true" outlineLevel="0" collapsed="false">
      <c r="A198" s="22" t="n">
        <v>197</v>
      </c>
      <c r="B198" s="23" t="n">
        <f aca="false">EDATE(B197,1)</f>
        <v>52201</v>
      </c>
      <c r="C198" s="24" t="str">
        <f aca="false">IF(D198&lt;=0,"Paid Off",IF(A198&lt;='Inputs &amp; Summary'!$B$7,"Draw (Interest-Only)","Repayment"))</f>
        <v>Paid Off</v>
      </c>
      <c r="D198" s="25" t="n">
        <f aca="false">J197</f>
        <v>0</v>
      </c>
      <c r="E198" s="25" t="n">
        <f aca="false">D198*'Inputs &amp; Summary'!$B$14</f>
        <v>0</v>
      </c>
      <c r="F198" s="25" t="n">
        <f aca="false">IF(D198&lt;=0,0,IF(A198&lt;='Inputs &amp; Summary'!$B$7,E198,MIN(D198+E198,(-PMT('Inputs &amp; Summary'!$B$14,'Inputs &amp; Summary'!$B$8,'Inputs &amp; Summary'!$B$16)))))</f>
        <v>0</v>
      </c>
      <c r="G198" s="25" t="n">
        <f aca="false">IF(D198&lt;=0,0,'Inputs &amp; Summary'!$B$9)</f>
        <v>0</v>
      </c>
      <c r="H198" s="25" t="n">
        <f aca="false">MIN(D198+E198,F198+G198)</f>
        <v>0</v>
      </c>
      <c r="I198" s="25" t="n">
        <f aca="false">H198-E198</f>
        <v>0</v>
      </c>
      <c r="J198" s="25" t="n">
        <f aca="false">MAX(0,D198+E198-H198)</f>
        <v>0</v>
      </c>
    </row>
    <row r="199" customFormat="false" ht="15" hidden="false" customHeight="true" outlineLevel="0" collapsed="false">
      <c r="A199" s="22" t="n">
        <v>198</v>
      </c>
      <c r="B199" s="23" t="n">
        <f aca="false">EDATE(B198,1)</f>
        <v>52232</v>
      </c>
      <c r="C199" s="24" t="str">
        <f aca="false">IF(D199&lt;=0,"Paid Off",IF(A199&lt;='Inputs &amp; Summary'!$B$7,"Draw (Interest-Only)","Repayment"))</f>
        <v>Paid Off</v>
      </c>
      <c r="D199" s="25" t="n">
        <f aca="false">J198</f>
        <v>0</v>
      </c>
      <c r="E199" s="25" t="n">
        <f aca="false">D199*'Inputs &amp; Summary'!$B$14</f>
        <v>0</v>
      </c>
      <c r="F199" s="25" t="n">
        <f aca="false">IF(D199&lt;=0,0,IF(A199&lt;='Inputs &amp; Summary'!$B$7,E199,MIN(D199+E199,(-PMT('Inputs &amp; Summary'!$B$14,'Inputs &amp; Summary'!$B$8,'Inputs &amp; Summary'!$B$16)))))</f>
        <v>0</v>
      </c>
      <c r="G199" s="25" t="n">
        <f aca="false">IF(D199&lt;=0,0,'Inputs &amp; Summary'!$B$9)</f>
        <v>0</v>
      </c>
      <c r="H199" s="25" t="n">
        <f aca="false">MIN(D199+E199,F199+G199)</f>
        <v>0</v>
      </c>
      <c r="I199" s="25" t="n">
        <f aca="false">H199-E199</f>
        <v>0</v>
      </c>
      <c r="J199" s="25" t="n">
        <f aca="false">MAX(0,D199+E199-H199)</f>
        <v>0</v>
      </c>
    </row>
    <row r="200" customFormat="false" ht="15" hidden="false" customHeight="true" outlineLevel="0" collapsed="false">
      <c r="A200" s="22" t="n">
        <v>199</v>
      </c>
      <c r="B200" s="23" t="n">
        <f aca="false">EDATE(B199,1)</f>
        <v>52263</v>
      </c>
      <c r="C200" s="24" t="str">
        <f aca="false">IF(D200&lt;=0,"Paid Off",IF(A200&lt;='Inputs &amp; Summary'!$B$7,"Draw (Interest-Only)","Repayment"))</f>
        <v>Paid Off</v>
      </c>
      <c r="D200" s="25" t="n">
        <f aca="false">J199</f>
        <v>0</v>
      </c>
      <c r="E200" s="25" t="n">
        <f aca="false">D200*'Inputs &amp; Summary'!$B$14</f>
        <v>0</v>
      </c>
      <c r="F200" s="25" t="n">
        <f aca="false">IF(D200&lt;=0,0,IF(A200&lt;='Inputs &amp; Summary'!$B$7,E200,MIN(D200+E200,(-PMT('Inputs &amp; Summary'!$B$14,'Inputs &amp; Summary'!$B$8,'Inputs &amp; Summary'!$B$16)))))</f>
        <v>0</v>
      </c>
      <c r="G200" s="25" t="n">
        <f aca="false">IF(D200&lt;=0,0,'Inputs &amp; Summary'!$B$9)</f>
        <v>0</v>
      </c>
      <c r="H200" s="25" t="n">
        <f aca="false">MIN(D200+E200,F200+G200)</f>
        <v>0</v>
      </c>
      <c r="I200" s="25" t="n">
        <f aca="false">H200-E200</f>
        <v>0</v>
      </c>
      <c r="J200" s="25" t="n">
        <f aca="false">MAX(0,D200+E200-H200)</f>
        <v>0</v>
      </c>
    </row>
    <row r="201" customFormat="false" ht="15" hidden="false" customHeight="true" outlineLevel="0" collapsed="false">
      <c r="A201" s="22" t="n">
        <v>200</v>
      </c>
      <c r="B201" s="23" t="n">
        <f aca="false">EDATE(B200,1)</f>
        <v>52291</v>
      </c>
      <c r="C201" s="24" t="str">
        <f aca="false">IF(D201&lt;=0,"Paid Off",IF(A201&lt;='Inputs &amp; Summary'!$B$7,"Draw (Interest-Only)","Repayment"))</f>
        <v>Paid Off</v>
      </c>
      <c r="D201" s="25" t="n">
        <f aca="false">J200</f>
        <v>0</v>
      </c>
      <c r="E201" s="25" t="n">
        <f aca="false">D201*'Inputs &amp; Summary'!$B$14</f>
        <v>0</v>
      </c>
      <c r="F201" s="25" t="n">
        <f aca="false">IF(D201&lt;=0,0,IF(A201&lt;='Inputs &amp; Summary'!$B$7,E201,MIN(D201+E201,(-PMT('Inputs &amp; Summary'!$B$14,'Inputs &amp; Summary'!$B$8,'Inputs &amp; Summary'!$B$16)))))</f>
        <v>0</v>
      </c>
      <c r="G201" s="25" t="n">
        <f aca="false">IF(D201&lt;=0,0,'Inputs &amp; Summary'!$B$9)</f>
        <v>0</v>
      </c>
      <c r="H201" s="25" t="n">
        <f aca="false">MIN(D201+E201,F201+G201)</f>
        <v>0</v>
      </c>
      <c r="I201" s="25" t="n">
        <f aca="false">H201-E201</f>
        <v>0</v>
      </c>
      <c r="J201" s="25" t="n">
        <f aca="false">MAX(0,D201+E201-H201)</f>
        <v>0</v>
      </c>
    </row>
    <row r="202" customFormat="false" ht="15" hidden="false" customHeight="true" outlineLevel="0" collapsed="false">
      <c r="A202" s="22" t="n">
        <v>201</v>
      </c>
      <c r="B202" s="23" t="n">
        <f aca="false">EDATE(B201,1)</f>
        <v>52322</v>
      </c>
      <c r="C202" s="24" t="str">
        <f aca="false">IF(D202&lt;=0,"Paid Off",IF(A202&lt;='Inputs &amp; Summary'!$B$7,"Draw (Interest-Only)","Repayment"))</f>
        <v>Paid Off</v>
      </c>
      <c r="D202" s="25" t="n">
        <f aca="false">J201</f>
        <v>0</v>
      </c>
      <c r="E202" s="25" t="n">
        <f aca="false">D202*'Inputs &amp; Summary'!$B$14</f>
        <v>0</v>
      </c>
      <c r="F202" s="25" t="n">
        <f aca="false">IF(D202&lt;=0,0,IF(A202&lt;='Inputs &amp; Summary'!$B$7,E202,MIN(D202+E202,(-PMT('Inputs &amp; Summary'!$B$14,'Inputs &amp; Summary'!$B$8,'Inputs &amp; Summary'!$B$16)))))</f>
        <v>0</v>
      </c>
      <c r="G202" s="25" t="n">
        <f aca="false">IF(D202&lt;=0,0,'Inputs &amp; Summary'!$B$9)</f>
        <v>0</v>
      </c>
      <c r="H202" s="25" t="n">
        <f aca="false">MIN(D202+E202,F202+G202)</f>
        <v>0</v>
      </c>
      <c r="I202" s="25" t="n">
        <f aca="false">H202-E202</f>
        <v>0</v>
      </c>
      <c r="J202" s="25" t="n">
        <f aca="false">MAX(0,D202+E202-H202)</f>
        <v>0</v>
      </c>
    </row>
    <row r="203" customFormat="false" ht="15" hidden="false" customHeight="true" outlineLevel="0" collapsed="false">
      <c r="A203" s="22" t="n">
        <v>202</v>
      </c>
      <c r="B203" s="23" t="n">
        <f aca="false">EDATE(B202,1)</f>
        <v>52352</v>
      </c>
      <c r="C203" s="24" t="str">
        <f aca="false">IF(D203&lt;=0,"Paid Off",IF(A203&lt;='Inputs &amp; Summary'!$B$7,"Draw (Interest-Only)","Repayment"))</f>
        <v>Paid Off</v>
      </c>
      <c r="D203" s="25" t="n">
        <f aca="false">J202</f>
        <v>0</v>
      </c>
      <c r="E203" s="25" t="n">
        <f aca="false">D203*'Inputs &amp; Summary'!$B$14</f>
        <v>0</v>
      </c>
      <c r="F203" s="25" t="n">
        <f aca="false">IF(D203&lt;=0,0,IF(A203&lt;='Inputs &amp; Summary'!$B$7,E203,MIN(D203+E203,(-PMT('Inputs &amp; Summary'!$B$14,'Inputs &amp; Summary'!$B$8,'Inputs &amp; Summary'!$B$16)))))</f>
        <v>0</v>
      </c>
      <c r="G203" s="25" t="n">
        <f aca="false">IF(D203&lt;=0,0,'Inputs &amp; Summary'!$B$9)</f>
        <v>0</v>
      </c>
      <c r="H203" s="25" t="n">
        <f aca="false">MIN(D203+E203,F203+G203)</f>
        <v>0</v>
      </c>
      <c r="I203" s="25" t="n">
        <f aca="false">H203-E203</f>
        <v>0</v>
      </c>
      <c r="J203" s="25" t="n">
        <f aca="false">MAX(0,D203+E203-H203)</f>
        <v>0</v>
      </c>
    </row>
    <row r="204" customFormat="false" ht="15" hidden="false" customHeight="true" outlineLevel="0" collapsed="false">
      <c r="A204" s="22" t="n">
        <v>203</v>
      </c>
      <c r="B204" s="23" t="n">
        <f aca="false">EDATE(B203,1)</f>
        <v>52383</v>
      </c>
      <c r="C204" s="24" t="str">
        <f aca="false">IF(D204&lt;=0,"Paid Off",IF(A204&lt;='Inputs &amp; Summary'!$B$7,"Draw (Interest-Only)","Repayment"))</f>
        <v>Paid Off</v>
      </c>
      <c r="D204" s="25" t="n">
        <f aca="false">J203</f>
        <v>0</v>
      </c>
      <c r="E204" s="25" t="n">
        <f aca="false">D204*'Inputs &amp; Summary'!$B$14</f>
        <v>0</v>
      </c>
      <c r="F204" s="25" t="n">
        <f aca="false">IF(D204&lt;=0,0,IF(A204&lt;='Inputs &amp; Summary'!$B$7,E204,MIN(D204+E204,(-PMT('Inputs &amp; Summary'!$B$14,'Inputs &amp; Summary'!$B$8,'Inputs &amp; Summary'!$B$16)))))</f>
        <v>0</v>
      </c>
      <c r="G204" s="25" t="n">
        <f aca="false">IF(D204&lt;=0,0,'Inputs &amp; Summary'!$B$9)</f>
        <v>0</v>
      </c>
      <c r="H204" s="25" t="n">
        <f aca="false">MIN(D204+E204,F204+G204)</f>
        <v>0</v>
      </c>
      <c r="I204" s="25" t="n">
        <f aca="false">H204-E204</f>
        <v>0</v>
      </c>
      <c r="J204" s="25" t="n">
        <f aca="false">MAX(0,D204+E204-H204)</f>
        <v>0</v>
      </c>
    </row>
    <row r="205" customFormat="false" ht="15" hidden="false" customHeight="true" outlineLevel="0" collapsed="false">
      <c r="A205" s="22" t="n">
        <v>204</v>
      </c>
      <c r="B205" s="23" t="n">
        <f aca="false">EDATE(B204,1)</f>
        <v>52413</v>
      </c>
      <c r="C205" s="24" t="str">
        <f aca="false">IF(D205&lt;=0,"Paid Off",IF(A205&lt;='Inputs &amp; Summary'!$B$7,"Draw (Interest-Only)","Repayment"))</f>
        <v>Paid Off</v>
      </c>
      <c r="D205" s="25" t="n">
        <f aca="false">J204</f>
        <v>0</v>
      </c>
      <c r="E205" s="25" t="n">
        <f aca="false">D205*'Inputs &amp; Summary'!$B$14</f>
        <v>0</v>
      </c>
      <c r="F205" s="25" t="n">
        <f aca="false">IF(D205&lt;=0,0,IF(A205&lt;='Inputs &amp; Summary'!$B$7,E205,MIN(D205+E205,(-PMT('Inputs &amp; Summary'!$B$14,'Inputs &amp; Summary'!$B$8,'Inputs &amp; Summary'!$B$16)))))</f>
        <v>0</v>
      </c>
      <c r="G205" s="25" t="n">
        <f aca="false">IF(D205&lt;=0,0,'Inputs &amp; Summary'!$B$9)</f>
        <v>0</v>
      </c>
      <c r="H205" s="25" t="n">
        <f aca="false">MIN(D205+E205,F205+G205)</f>
        <v>0</v>
      </c>
      <c r="I205" s="25" t="n">
        <f aca="false">H205-E205</f>
        <v>0</v>
      </c>
      <c r="J205" s="25" t="n">
        <f aca="false">MAX(0,D205+E205-H205)</f>
        <v>0</v>
      </c>
    </row>
    <row r="206" customFormat="false" ht="15" hidden="false" customHeight="true" outlineLevel="0" collapsed="false">
      <c r="A206" s="22" t="n">
        <v>205</v>
      </c>
      <c r="B206" s="23" t="n">
        <f aca="false">EDATE(B205,1)</f>
        <v>52444</v>
      </c>
      <c r="C206" s="24" t="str">
        <f aca="false">IF(D206&lt;=0,"Paid Off",IF(A206&lt;='Inputs &amp; Summary'!$B$7,"Draw (Interest-Only)","Repayment"))</f>
        <v>Paid Off</v>
      </c>
      <c r="D206" s="25" t="n">
        <f aca="false">J205</f>
        <v>0</v>
      </c>
      <c r="E206" s="25" t="n">
        <f aca="false">D206*'Inputs &amp; Summary'!$B$14</f>
        <v>0</v>
      </c>
      <c r="F206" s="25" t="n">
        <f aca="false">IF(D206&lt;=0,0,IF(A206&lt;='Inputs &amp; Summary'!$B$7,E206,MIN(D206+E206,(-PMT('Inputs &amp; Summary'!$B$14,'Inputs &amp; Summary'!$B$8,'Inputs &amp; Summary'!$B$16)))))</f>
        <v>0</v>
      </c>
      <c r="G206" s="25" t="n">
        <f aca="false">IF(D206&lt;=0,0,'Inputs &amp; Summary'!$B$9)</f>
        <v>0</v>
      </c>
      <c r="H206" s="25" t="n">
        <f aca="false">MIN(D206+E206,F206+G206)</f>
        <v>0</v>
      </c>
      <c r="I206" s="25" t="n">
        <f aca="false">H206-E206</f>
        <v>0</v>
      </c>
      <c r="J206" s="25" t="n">
        <f aca="false">MAX(0,D206+E206-H206)</f>
        <v>0</v>
      </c>
    </row>
    <row r="207" customFormat="false" ht="15" hidden="false" customHeight="true" outlineLevel="0" collapsed="false">
      <c r="A207" s="22" t="n">
        <v>206</v>
      </c>
      <c r="B207" s="23" t="n">
        <f aca="false">EDATE(B206,1)</f>
        <v>52475</v>
      </c>
      <c r="C207" s="24" t="str">
        <f aca="false">IF(D207&lt;=0,"Paid Off",IF(A207&lt;='Inputs &amp; Summary'!$B$7,"Draw (Interest-Only)","Repayment"))</f>
        <v>Paid Off</v>
      </c>
      <c r="D207" s="25" t="n">
        <f aca="false">J206</f>
        <v>0</v>
      </c>
      <c r="E207" s="25" t="n">
        <f aca="false">D207*'Inputs &amp; Summary'!$B$14</f>
        <v>0</v>
      </c>
      <c r="F207" s="25" t="n">
        <f aca="false">IF(D207&lt;=0,0,IF(A207&lt;='Inputs &amp; Summary'!$B$7,E207,MIN(D207+E207,(-PMT('Inputs &amp; Summary'!$B$14,'Inputs &amp; Summary'!$B$8,'Inputs &amp; Summary'!$B$16)))))</f>
        <v>0</v>
      </c>
      <c r="G207" s="25" t="n">
        <f aca="false">IF(D207&lt;=0,0,'Inputs &amp; Summary'!$B$9)</f>
        <v>0</v>
      </c>
      <c r="H207" s="25" t="n">
        <f aca="false">MIN(D207+E207,F207+G207)</f>
        <v>0</v>
      </c>
      <c r="I207" s="25" t="n">
        <f aca="false">H207-E207</f>
        <v>0</v>
      </c>
      <c r="J207" s="25" t="n">
        <f aca="false">MAX(0,D207+E207-H207)</f>
        <v>0</v>
      </c>
    </row>
    <row r="208" customFormat="false" ht="15" hidden="false" customHeight="true" outlineLevel="0" collapsed="false">
      <c r="A208" s="22" t="n">
        <v>207</v>
      </c>
      <c r="B208" s="23" t="n">
        <f aca="false">EDATE(B207,1)</f>
        <v>52505</v>
      </c>
      <c r="C208" s="24" t="str">
        <f aca="false">IF(D208&lt;=0,"Paid Off",IF(A208&lt;='Inputs &amp; Summary'!$B$7,"Draw (Interest-Only)","Repayment"))</f>
        <v>Paid Off</v>
      </c>
      <c r="D208" s="25" t="n">
        <f aca="false">J207</f>
        <v>0</v>
      </c>
      <c r="E208" s="25" t="n">
        <f aca="false">D208*'Inputs &amp; Summary'!$B$14</f>
        <v>0</v>
      </c>
      <c r="F208" s="25" t="n">
        <f aca="false">IF(D208&lt;=0,0,IF(A208&lt;='Inputs &amp; Summary'!$B$7,E208,MIN(D208+E208,(-PMT('Inputs &amp; Summary'!$B$14,'Inputs &amp; Summary'!$B$8,'Inputs &amp; Summary'!$B$16)))))</f>
        <v>0</v>
      </c>
      <c r="G208" s="25" t="n">
        <f aca="false">IF(D208&lt;=0,0,'Inputs &amp; Summary'!$B$9)</f>
        <v>0</v>
      </c>
      <c r="H208" s="25" t="n">
        <f aca="false">MIN(D208+E208,F208+G208)</f>
        <v>0</v>
      </c>
      <c r="I208" s="25" t="n">
        <f aca="false">H208-E208</f>
        <v>0</v>
      </c>
      <c r="J208" s="25" t="n">
        <f aca="false">MAX(0,D208+E208-H208)</f>
        <v>0</v>
      </c>
    </row>
    <row r="209" customFormat="false" ht="15" hidden="false" customHeight="true" outlineLevel="0" collapsed="false">
      <c r="A209" s="22" t="n">
        <v>208</v>
      </c>
      <c r="B209" s="23" t="n">
        <f aca="false">EDATE(B208,1)</f>
        <v>52536</v>
      </c>
      <c r="C209" s="24" t="str">
        <f aca="false">IF(D209&lt;=0,"Paid Off",IF(A209&lt;='Inputs &amp; Summary'!$B$7,"Draw (Interest-Only)","Repayment"))</f>
        <v>Paid Off</v>
      </c>
      <c r="D209" s="25" t="n">
        <f aca="false">J208</f>
        <v>0</v>
      </c>
      <c r="E209" s="25" t="n">
        <f aca="false">D209*'Inputs &amp; Summary'!$B$14</f>
        <v>0</v>
      </c>
      <c r="F209" s="25" t="n">
        <f aca="false">IF(D209&lt;=0,0,IF(A209&lt;='Inputs &amp; Summary'!$B$7,E209,MIN(D209+E209,(-PMT('Inputs &amp; Summary'!$B$14,'Inputs &amp; Summary'!$B$8,'Inputs &amp; Summary'!$B$16)))))</f>
        <v>0</v>
      </c>
      <c r="G209" s="25" t="n">
        <f aca="false">IF(D209&lt;=0,0,'Inputs &amp; Summary'!$B$9)</f>
        <v>0</v>
      </c>
      <c r="H209" s="25" t="n">
        <f aca="false">MIN(D209+E209,F209+G209)</f>
        <v>0</v>
      </c>
      <c r="I209" s="25" t="n">
        <f aca="false">H209-E209</f>
        <v>0</v>
      </c>
      <c r="J209" s="25" t="n">
        <f aca="false">MAX(0,D209+E209-H209)</f>
        <v>0</v>
      </c>
    </row>
    <row r="210" customFormat="false" ht="15" hidden="false" customHeight="true" outlineLevel="0" collapsed="false">
      <c r="A210" s="22" t="n">
        <v>209</v>
      </c>
      <c r="B210" s="23" t="n">
        <f aca="false">EDATE(B209,1)</f>
        <v>52566</v>
      </c>
      <c r="C210" s="24" t="str">
        <f aca="false">IF(D210&lt;=0,"Paid Off",IF(A210&lt;='Inputs &amp; Summary'!$B$7,"Draw (Interest-Only)","Repayment"))</f>
        <v>Paid Off</v>
      </c>
      <c r="D210" s="25" t="n">
        <f aca="false">J209</f>
        <v>0</v>
      </c>
      <c r="E210" s="25" t="n">
        <f aca="false">D210*'Inputs &amp; Summary'!$B$14</f>
        <v>0</v>
      </c>
      <c r="F210" s="25" t="n">
        <f aca="false">IF(D210&lt;=0,0,IF(A210&lt;='Inputs &amp; Summary'!$B$7,E210,MIN(D210+E210,(-PMT('Inputs &amp; Summary'!$B$14,'Inputs &amp; Summary'!$B$8,'Inputs &amp; Summary'!$B$16)))))</f>
        <v>0</v>
      </c>
      <c r="G210" s="25" t="n">
        <f aca="false">IF(D210&lt;=0,0,'Inputs &amp; Summary'!$B$9)</f>
        <v>0</v>
      </c>
      <c r="H210" s="25" t="n">
        <f aca="false">MIN(D210+E210,F210+G210)</f>
        <v>0</v>
      </c>
      <c r="I210" s="25" t="n">
        <f aca="false">H210-E210</f>
        <v>0</v>
      </c>
      <c r="J210" s="25" t="n">
        <f aca="false">MAX(0,D210+E210-H210)</f>
        <v>0</v>
      </c>
    </row>
    <row r="211" customFormat="false" ht="15" hidden="false" customHeight="true" outlineLevel="0" collapsed="false">
      <c r="A211" s="22" t="n">
        <v>210</v>
      </c>
      <c r="B211" s="23" t="n">
        <f aca="false">EDATE(B210,1)</f>
        <v>52597</v>
      </c>
      <c r="C211" s="24" t="str">
        <f aca="false">IF(D211&lt;=0,"Paid Off",IF(A211&lt;='Inputs &amp; Summary'!$B$7,"Draw (Interest-Only)","Repayment"))</f>
        <v>Paid Off</v>
      </c>
      <c r="D211" s="25" t="n">
        <f aca="false">J210</f>
        <v>0</v>
      </c>
      <c r="E211" s="25" t="n">
        <f aca="false">D211*'Inputs &amp; Summary'!$B$14</f>
        <v>0</v>
      </c>
      <c r="F211" s="25" t="n">
        <f aca="false">IF(D211&lt;=0,0,IF(A211&lt;='Inputs &amp; Summary'!$B$7,E211,MIN(D211+E211,(-PMT('Inputs &amp; Summary'!$B$14,'Inputs &amp; Summary'!$B$8,'Inputs &amp; Summary'!$B$16)))))</f>
        <v>0</v>
      </c>
      <c r="G211" s="25" t="n">
        <f aca="false">IF(D211&lt;=0,0,'Inputs &amp; Summary'!$B$9)</f>
        <v>0</v>
      </c>
      <c r="H211" s="25" t="n">
        <f aca="false">MIN(D211+E211,F211+G211)</f>
        <v>0</v>
      </c>
      <c r="I211" s="25" t="n">
        <f aca="false">H211-E211</f>
        <v>0</v>
      </c>
      <c r="J211" s="25" t="n">
        <f aca="false">MAX(0,D211+E211-H211)</f>
        <v>0</v>
      </c>
    </row>
    <row r="212" customFormat="false" ht="15" hidden="false" customHeight="true" outlineLevel="0" collapsed="false">
      <c r="A212" s="22" t="n">
        <v>211</v>
      </c>
      <c r="B212" s="23" t="n">
        <f aca="false">EDATE(B211,1)</f>
        <v>52628</v>
      </c>
      <c r="C212" s="24" t="str">
        <f aca="false">IF(D212&lt;=0,"Paid Off",IF(A212&lt;='Inputs &amp; Summary'!$B$7,"Draw (Interest-Only)","Repayment"))</f>
        <v>Paid Off</v>
      </c>
      <c r="D212" s="25" t="n">
        <f aca="false">J211</f>
        <v>0</v>
      </c>
      <c r="E212" s="25" t="n">
        <f aca="false">D212*'Inputs &amp; Summary'!$B$14</f>
        <v>0</v>
      </c>
      <c r="F212" s="25" t="n">
        <f aca="false">IF(D212&lt;=0,0,IF(A212&lt;='Inputs &amp; Summary'!$B$7,E212,MIN(D212+E212,(-PMT('Inputs &amp; Summary'!$B$14,'Inputs &amp; Summary'!$B$8,'Inputs &amp; Summary'!$B$16)))))</f>
        <v>0</v>
      </c>
      <c r="G212" s="25" t="n">
        <f aca="false">IF(D212&lt;=0,0,'Inputs &amp; Summary'!$B$9)</f>
        <v>0</v>
      </c>
      <c r="H212" s="25" t="n">
        <f aca="false">MIN(D212+E212,F212+G212)</f>
        <v>0</v>
      </c>
      <c r="I212" s="25" t="n">
        <f aca="false">H212-E212</f>
        <v>0</v>
      </c>
      <c r="J212" s="25" t="n">
        <f aca="false">MAX(0,D212+E212-H212)</f>
        <v>0</v>
      </c>
    </row>
    <row r="213" customFormat="false" ht="15" hidden="false" customHeight="true" outlineLevel="0" collapsed="false">
      <c r="A213" s="22" t="n">
        <v>212</v>
      </c>
      <c r="B213" s="23" t="n">
        <f aca="false">EDATE(B212,1)</f>
        <v>52657</v>
      </c>
      <c r="C213" s="24" t="str">
        <f aca="false">IF(D213&lt;=0,"Paid Off",IF(A213&lt;='Inputs &amp; Summary'!$B$7,"Draw (Interest-Only)","Repayment"))</f>
        <v>Paid Off</v>
      </c>
      <c r="D213" s="25" t="n">
        <f aca="false">J212</f>
        <v>0</v>
      </c>
      <c r="E213" s="25" t="n">
        <f aca="false">D213*'Inputs &amp; Summary'!$B$14</f>
        <v>0</v>
      </c>
      <c r="F213" s="25" t="n">
        <f aca="false">IF(D213&lt;=0,0,IF(A213&lt;='Inputs &amp; Summary'!$B$7,E213,MIN(D213+E213,(-PMT('Inputs &amp; Summary'!$B$14,'Inputs &amp; Summary'!$B$8,'Inputs &amp; Summary'!$B$16)))))</f>
        <v>0</v>
      </c>
      <c r="G213" s="25" t="n">
        <f aca="false">IF(D213&lt;=0,0,'Inputs &amp; Summary'!$B$9)</f>
        <v>0</v>
      </c>
      <c r="H213" s="25" t="n">
        <f aca="false">MIN(D213+E213,F213+G213)</f>
        <v>0</v>
      </c>
      <c r="I213" s="25" t="n">
        <f aca="false">H213-E213</f>
        <v>0</v>
      </c>
      <c r="J213" s="25" t="n">
        <f aca="false">MAX(0,D213+E213-H213)</f>
        <v>0</v>
      </c>
    </row>
    <row r="214" customFormat="false" ht="15" hidden="false" customHeight="true" outlineLevel="0" collapsed="false">
      <c r="A214" s="22" t="n">
        <v>213</v>
      </c>
      <c r="B214" s="23" t="n">
        <f aca="false">EDATE(B213,1)</f>
        <v>52688</v>
      </c>
      <c r="C214" s="24" t="str">
        <f aca="false">IF(D214&lt;=0,"Paid Off",IF(A214&lt;='Inputs &amp; Summary'!$B$7,"Draw (Interest-Only)","Repayment"))</f>
        <v>Paid Off</v>
      </c>
      <c r="D214" s="25" t="n">
        <f aca="false">J213</f>
        <v>0</v>
      </c>
      <c r="E214" s="25" t="n">
        <f aca="false">D214*'Inputs &amp; Summary'!$B$14</f>
        <v>0</v>
      </c>
      <c r="F214" s="25" t="n">
        <f aca="false">IF(D214&lt;=0,0,IF(A214&lt;='Inputs &amp; Summary'!$B$7,E214,MIN(D214+E214,(-PMT('Inputs &amp; Summary'!$B$14,'Inputs &amp; Summary'!$B$8,'Inputs &amp; Summary'!$B$16)))))</f>
        <v>0</v>
      </c>
      <c r="G214" s="25" t="n">
        <f aca="false">IF(D214&lt;=0,0,'Inputs &amp; Summary'!$B$9)</f>
        <v>0</v>
      </c>
      <c r="H214" s="25" t="n">
        <f aca="false">MIN(D214+E214,F214+G214)</f>
        <v>0</v>
      </c>
      <c r="I214" s="25" t="n">
        <f aca="false">H214-E214</f>
        <v>0</v>
      </c>
      <c r="J214" s="25" t="n">
        <f aca="false">MAX(0,D214+E214-H214)</f>
        <v>0</v>
      </c>
    </row>
    <row r="215" customFormat="false" ht="15" hidden="false" customHeight="true" outlineLevel="0" collapsed="false">
      <c r="A215" s="22" t="n">
        <v>214</v>
      </c>
      <c r="B215" s="23" t="n">
        <f aca="false">EDATE(B214,1)</f>
        <v>52718</v>
      </c>
      <c r="C215" s="24" t="str">
        <f aca="false">IF(D215&lt;=0,"Paid Off",IF(A215&lt;='Inputs &amp; Summary'!$B$7,"Draw (Interest-Only)","Repayment"))</f>
        <v>Paid Off</v>
      </c>
      <c r="D215" s="25" t="n">
        <f aca="false">J214</f>
        <v>0</v>
      </c>
      <c r="E215" s="25" t="n">
        <f aca="false">D215*'Inputs &amp; Summary'!$B$14</f>
        <v>0</v>
      </c>
      <c r="F215" s="25" t="n">
        <f aca="false">IF(D215&lt;=0,0,IF(A215&lt;='Inputs &amp; Summary'!$B$7,E215,MIN(D215+E215,(-PMT('Inputs &amp; Summary'!$B$14,'Inputs &amp; Summary'!$B$8,'Inputs &amp; Summary'!$B$16)))))</f>
        <v>0</v>
      </c>
      <c r="G215" s="25" t="n">
        <f aca="false">IF(D215&lt;=0,0,'Inputs &amp; Summary'!$B$9)</f>
        <v>0</v>
      </c>
      <c r="H215" s="25" t="n">
        <f aca="false">MIN(D215+E215,F215+G215)</f>
        <v>0</v>
      </c>
      <c r="I215" s="25" t="n">
        <f aca="false">H215-E215</f>
        <v>0</v>
      </c>
      <c r="J215" s="25" t="n">
        <f aca="false">MAX(0,D215+E215-H215)</f>
        <v>0</v>
      </c>
    </row>
    <row r="216" customFormat="false" ht="15" hidden="false" customHeight="true" outlineLevel="0" collapsed="false">
      <c r="A216" s="22" t="n">
        <v>215</v>
      </c>
      <c r="B216" s="23" t="n">
        <f aca="false">EDATE(B215,1)</f>
        <v>52749</v>
      </c>
      <c r="C216" s="24" t="str">
        <f aca="false">IF(D216&lt;=0,"Paid Off",IF(A216&lt;='Inputs &amp; Summary'!$B$7,"Draw (Interest-Only)","Repayment"))</f>
        <v>Paid Off</v>
      </c>
      <c r="D216" s="25" t="n">
        <f aca="false">J215</f>
        <v>0</v>
      </c>
      <c r="E216" s="25" t="n">
        <f aca="false">D216*'Inputs &amp; Summary'!$B$14</f>
        <v>0</v>
      </c>
      <c r="F216" s="25" t="n">
        <f aca="false">IF(D216&lt;=0,0,IF(A216&lt;='Inputs &amp; Summary'!$B$7,E216,MIN(D216+E216,(-PMT('Inputs &amp; Summary'!$B$14,'Inputs &amp; Summary'!$B$8,'Inputs &amp; Summary'!$B$16)))))</f>
        <v>0</v>
      </c>
      <c r="G216" s="25" t="n">
        <f aca="false">IF(D216&lt;=0,0,'Inputs &amp; Summary'!$B$9)</f>
        <v>0</v>
      </c>
      <c r="H216" s="25" t="n">
        <f aca="false">MIN(D216+E216,F216+G216)</f>
        <v>0</v>
      </c>
      <c r="I216" s="25" t="n">
        <f aca="false">H216-E216</f>
        <v>0</v>
      </c>
      <c r="J216" s="25" t="n">
        <f aca="false">MAX(0,D216+E216-H216)</f>
        <v>0</v>
      </c>
    </row>
    <row r="217" customFormat="false" ht="15" hidden="false" customHeight="true" outlineLevel="0" collapsed="false">
      <c r="A217" s="22" t="n">
        <v>216</v>
      </c>
      <c r="B217" s="23" t="n">
        <f aca="false">EDATE(B216,1)</f>
        <v>52779</v>
      </c>
      <c r="C217" s="24" t="str">
        <f aca="false">IF(D217&lt;=0,"Paid Off",IF(A217&lt;='Inputs &amp; Summary'!$B$7,"Draw (Interest-Only)","Repayment"))</f>
        <v>Paid Off</v>
      </c>
      <c r="D217" s="25" t="n">
        <f aca="false">J216</f>
        <v>0</v>
      </c>
      <c r="E217" s="25" t="n">
        <f aca="false">D217*'Inputs &amp; Summary'!$B$14</f>
        <v>0</v>
      </c>
      <c r="F217" s="25" t="n">
        <f aca="false">IF(D217&lt;=0,0,IF(A217&lt;='Inputs &amp; Summary'!$B$7,E217,MIN(D217+E217,(-PMT('Inputs &amp; Summary'!$B$14,'Inputs &amp; Summary'!$B$8,'Inputs &amp; Summary'!$B$16)))))</f>
        <v>0</v>
      </c>
      <c r="G217" s="25" t="n">
        <f aca="false">IF(D217&lt;=0,0,'Inputs &amp; Summary'!$B$9)</f>
        <v>0</v>
      </c>
      <c r="H217" s="25" t="n">
        <f aca="false">MIN(D217+E217,F217+G217)</f>
        <v>0</v>
      </c>
      <c r="I217" s="25" t="n">
        <f aca="false">H217-E217</f>
        <v>0</v>
      </c>
      <c r="J217" s="25" t="n">
        <f aca="false">MAX(0,D217+E217-H217)</f>
        <v>0</v>
      </c>
    </row>
    <row r="218" customFormat="false" ht="15" hidden="false" customHeight="true" outlineLevel="0" collapsed="false">
      <c r="A218" s="22" t="n">
        <v>217</v>
      </c>
      <c r="B218" s="23" t="n">
        <f aca="false">EDATE(B217,1)</f>
        <v>52810</v>
      </c>
      <c r="C218" s="24" t="str">
        <f aca="false">IF(D218&lt;=0,"Paid Off",IF(A218&lt;='Inputs &amp; Summary'!$B$7,"Draw (Interest-Only)","Repayment"))</f>
        <v>Paid Off</v>
      </c>
      <c r="D218" s="25" t="n">
        <f aca="false">J217</f>
        <v>0</v>
      </c>
      <c r="E218" s="25" t="n">
        <f aca="false">D218*'Inputs &amp; Summary'!$B$14</f>
        <v>0</v>
      </c>
      <c r="F218" s="25" t="n">
        <f aca="false">IF(D218&lt;=0,0,IF(A218&lt;='Inputs &amp; Summary'!$B$7,E218,MIN(D218+E218,(-PMT('Inputs &amp; Summary'!$B$14,'Inputs &amp; Summary'!$B$8,'Inputs &amp; Summary'!$B$16)))))</f>
        <v>0</v>
      </c>
      <c r="G218" s="25" t="n">
        <f aca="false">IF(D218&lt;=0,0,'Inputs &amp; Summary'!$B$9)</f>
        <v>0</v>
      </c>
      <c r="H218" s="25" t="n">
        <f aca="false">MIN(D218+E218,F218+G218)</f>
        <v>0</v>
      </c>
      <c r="I218" s="25" t="n">
        <f aca="false">H218-E218</f>
        <v>0</v>
      </c>
      <c r="J218" s="25" t="n">
        <f aca="false">MAX(0,D218+E218-H218)</f>
        <v>0</v>
      </c>
    </row>
    <row r="219" customFormat="false" ht="15" hidden="false" customHeight="true" outlineLevel="0" collapsed="false">
      <c r="A219" s="22" t="n">
        <v>218</v>
      </c>
      <c r="B219" s="23" t="n">
        <f aca="false">EDATE(B218,1)</f>
        <v>52841</v>
      </c>
      <c r="C219" s="24" t="str">
        <f aca="false">IF(D219&lt;=0,"Paid Off",IF(A219&lt;='Inputs &amp; Summary'!$B$7,"Draw (Interest-Only)","Repayment"))</f>
        <v>Paid Off</v>
      </c>
      <c r="D219" s="25" t="n">
        <f aca="false">J218</f>
        <v>0</v>
      </c>
      <c r="E219" s="25" t="n">
        <f aca="false">D219*'Inputs &amp; Summary'!$B$14</f>
        <v>0</v>
      </c>
      <c r="F219" s="25" t="n">
        <f aca="false">IF(D219&lt;=0,0,IF(A219&lt;='Inputs &amp; Summary'!$B$7,E219,MIN(D219+E219,(-PMT('Inputs &amp; Summary'!$B$14,'Inputs &amp; Summary'!$B$8,'Inputs &amp; Summary'!$B$16)))))</f>
        <v>0</v>
      </c>
      <c r="G219" s="25" t="n">
        <f aca="false">IF(D219&lt;=0,0,'Inputs &amp; Summary'!$B$9)</f>
        <v>0</v>
      </c>
      <c r="H219" s="25" t="n">
        <f aca="false">MIN(D219+E219,F219+G219)</f>
        <v>0</v>
      </c>
      <c r="I219" s="25" t="n">
        <f aca="false">H219-E219</f>
        <v>0</v>
      </c>
      <c r="J219" s="25" t="n">
        <f aca="false">MAX(0,D219+E219-H219)</f>
        <v>0</v>
      </c>
    </row>
    <row r="220" customFormat="false" ht="15" hidden="false" customHeight="true" outlineLevel="0" collapsed="false">
      <c r="A220" s="22" t="n">
        <v>219</v>
      </c>
      <c r="B220" s="23" t="n">
        <f aca="false">EDATE(B219,1)</f>
        <v>52871</v>
      </c>
      <c r="C220" s="24" t="str">
        <f aca="false">IF(D220&lt;=0,"Paid Off",IF(A220&lt;='Inputs &amp; Summary'!$B$7,"Draw (Interest-Only)","Repayment"))</f>
        <v>Paid Off</v>
      </c>
      <c r="D220" s="25" t="n">
        <f aca="false">J219</f>
        <v>0</v>
      </c>
      <c r="E220" s="25" t="n">
        <f aca="false">D220*'Inputs &amp; Summary'!$B$14</f>
        <v>0</v>
      </c>
      <c r="F220" s="25" t="n">
        <f aca="false">IF(D220&lt;=0,0,IF(A220&lt;='Inputs &amp; Summary'!$B$7,E220,MIN(D220+E220,(-PMT('Inputs &amp; Summary'!$B$14,'Inputs &amp; Summary'!$B$8,'Inputs &amp; Summary'!$B$16)))))</f>
        <v>0</v>
      </c>
      <c r="G220" s="25" t="n">
        <f aca="false">IF(D220&lt;=0,0,'Inputs &amp; Summary'!$B$9)</f>
        <v>0</v>
      </c>
      <c r="H220" s="25" t="n">
        <f aca="false">MIN(D220+E220,F220+G220)</f>
        <v>0</v>
      </c>
      <c r="I220" s="25" t="n">
        <f aca="false">H220-E220</f>
        <v>0</v>
      </c>
      <c r="J220" s="25" t="n">
        <f aca="false">MAX(0,D220+E220-H220)</f>
        <v>0</v>
      </c>
    </row>
    <row r="221" customFormat="false" ht="15" hidden="false" customHeight="true" outlineLevel="0" collapsed="false">
      <c r="A221" s="22" t="n">
        <v>220</v>
      </c>
      <c r="B221" s="23" t="n">
        <f aca="false">EDATE(B220,1)</f>
        <v>52902</v>
      </c>
      <c r="C221" s="24" t="str">
        <f aca="false">IF(D221&lt;=0,"Paid Off",IF(A221&lt;='Inputs &amp; Summary'!$B$7,"Draw (Interest-Only)","Repayment"))</f>
        <v>Paid Off</v>
      </c>
      <c r="D221" s="25" t="n">
        <f aca="false">J220</f>
        <v>0</v>
      </c>
      <c r="E221" s="25" t="n">
        <f aca="false">D221*'Inputs &amp; Summary'!$B$14</f>
        <v>0</v>
      </c>
      <c r="F221" s="25" t="n">
        <f aca="false">IF(D221&lt;=0,0,IF(A221&lt;='Inputs &amp; Summary'!$B$7,E221,MIN(D221+E221,(-PMT('Inputs &amp; Summary'!$B$14,'Inputs &amp; Summary'!$B$8,'Inputs &amp; Summary'!$B$16)))))</f>
        <v>0</v>
      </c>
      <c r="G221" s="25" t="n">
        <f aca="false">IF(D221&lt;=0,0,'Inputs &amp; Summary'!$B$9)</f>
        <v>0</v>
      </c>
      <c r="H221" s="25" t="n">
        <f aca="false">MIN(D221+E221,F221+G221)</f>
        <v>0</v>
      </c>
      <c r="I221" s="25" t="n">
        <f aca="false">H221-E221</f>
        <v>0</v>
      </c>
      <c r="J221" s="25" t="n">
        <f aca="false">MAX(0,D221+E221-H221)</f>
        <v>0</v>
      </c>
    </row>
    <row r="222" customFormat="false" ht="15" hidden="false" customHeight="true" outlineLevel="0" collapsed="false">
      <c r="A222" s="22" t="n">
        <v>221</v>
      </c>
      <c r="B222" s="23" t="n">
        <f aca="false">EDATE(B221,1)</f>
        <v>52932</v>
      </c>
      <c r="C222" s="24" t="str">
        <f aca="false">IF(D222&lt;=0,"Paid Off",IF(A222&lt;='Inputs &amp; Summary'!$B$7,"Draw (Interest-Only)","Repayment"))</f>
        <v>Paid Off</v>
      </c>
      <c r="D222" s="25" t="n">
        <f aca="false">J221</f>
        <v>0</v>
      </c>
      <c r="E222" s="25" t="n">
        <f aca="false">D222*'Inputs &amp; Summary'!$B$14</f>
        <v>0</v>
      </c>
      <c r="F222" s="25" t="n">
        <f aca="false">IF(D222&lt;=0,0,IF(A222&lt;='Inputs &amp; Summary'!$B$7,E222,MIN(D222+E222,(-PMT('Inputs &amp; Summary'!$B$14,'Inputs &amp; Summary'!$B$8,'Inputs &amp; Summary'!$B$16)))))</f>
        <v>0</v>
      </c>
      <c r="G222" s="25" t="n">
        <f aca="false">IF(D222&lt;=0,0,'Inputs &amp; Summary'!$B$9)</f>
        <v>0</v>
      </c>
      <c r="H222" s="25" t="n">
        <f aca="false">MIN(D222+E222,F222+G222)</f>
        <v>0</v>
      </c>
      <c r="I222" s="25" t="n">
        <f aca="false">H222-E222</f>
        <v>0</v>
      </c>
      <c r="J222" s="25" t="n">
        <f aca="false">MAX(0,D222+E222-H222)</f>
        <v>0</v>
      </c>
    </row>
    <row r="223" customFormat="false" ht="15" hidden="false" customHeight="true" outlineLevel="0" collapsed="false">
      <c r="A223" s="22" t="n">
        <v>222</v>
      </c>
      <c r="B223" s="23" t="n">
        <f aca="false">EDATE(B222,1)</f>
        <v>52963</v>
      </c>
      <c r="C223" s="24" t="str">
        <f aca="false">IF(D223&lt;=0,"Paid Off",IF(A223&lt;='Inputs &amp; Summary'!$B$7,"Draw (Interest-Only)","Repayment"))</f>
        <v>Paid Off</v>
      </c>
      <c r="D223" s="25" t="n">
        <f aca="false">J222</f>
        <v>0</v>
      </c>
      <c r="E223" s="25" t="n">
        <f aca="false">D223*'Inputs &amp; Summary'!$B$14</f>
        <v>0</v>
      </c>
      <c r="F223" s="25" t="n">
        <f aca="false">IF(D223&lt;=0,0,IF(A223&lt;='Inputs &amp; Summary'!$B$7,E223,MIN(D223+E223,(-PMT('Inputs &amp; Summary'!$B$14,'Inputs &amp; Summary'!$B$8,'Inputs &amp; Summary'!$B$16)))))</f>
        <v>0</v>
      </c>
      <c r="G223" s="25" t="n">
        <f aca="false">IF(D223&lt;=0,0,'Inputs &amp; Summary'!$B$9)</f>
        <v>0</v>
      </c>
      <c r="H223" s="25" t="n">
        <f aca="false">MIN(D223+E223,F223+G223)</f>
        <v>0</v>
      </c>
      <c r="I223" s="25" t="n">
        <f aca="false">H223-E223</f>
        <v>0</v>
      </c>
      <c r="J223" s="25" t="n">
        <f aca="false">MAX(0,D223+E223-H223)</f>
        <v>0</v>
      </c>
    </row>
    <row r="224" customFormat="false" ht="15" hidden="false" customHeight="true" outlineLevel="0" collapsed="false">
      <c r="A224" s="22" t="n">
        <v>223</v>
      </c>
      <c r="B224" s="23" t="n">
        <f aca="false">EDATE(B223,1)</f>
        <v>52994</v>
      </c>
      <c r="C224" s="24" t="str">
        <f aca="false">IF(D224&lt;=0,"Paid Off",IF(A224&lt;='Inputs &amp; Summary'!$B$7,"Draw (Interest-Only)","Repayment"))</f>
        <v>Paid Off</v>
      </c>
      <c r="D224" s="25" t="n">
        <f aca="false">J223</f>
        <v>0</v>
      </c>
      <c r="E224" s="25" t="n">
        <f aca="false">D224*'Inputs &amp; Summary'!$B$14</f>
        <v>0</v>
      </c>
      <c r="F224" s="25" t="n">
        <f aca="false">IF(D224&lt;=0,0,IF(A224&lt;='Inputs &amp; Summary'!$B$7,E224,MIN(D224+E224,(-PMT('Inputs &amp; Summary'!$B$14,'Inputs &amp; Summary'!$B$8,'Inputs &amp; Summary'!$B$16)))))</f>
        <v>0</v>
      </c>
      <c r="G224" s="25" t="n">
        <f aca="false">IF(D224&lt;=0,0,'Inputs &amp; Summary'!$B$9)</f>
        <v>0</v>
      </c>
      <c r="H224" s="25" t="n">
        <f aca="false">MIN(D224+E224,F224+G224)</f>
        <v>0</v>
      </c>
      <c r="I224" s="25" t="n">
        <f aca="false">H224-E224</f>
        <v>0</v>
      </c>
      <c r="J224" s="25" t="n">
        <f aca="false">MAX(0,D224+E224-H224)</f>
        <v>0</v>
      </c>
    </row>
    <row r="225" customFormat="false" ht="15" hidden="false" customHeight="true" outlineLevel="0" collapsed="false">
      <c r="A225" s="22" t="n">
        <v>224</v>
      </c>
      <c r="B225" s="23" t="n">
        <f aca="false">EDATE(B224,1)</f>
        <v>53022</v>
      </c>
      <c r="C225" s="24" t="str">
        <f aca="false">IF(D225&lt;=0,"Paid Off",IF(A225&lt;='Inputs &amp; Summary'!$B$7,"Draw (Interest-Only)","Repayment"))</f>
        <v>Paid Off</v>
      </c>
      <c r="D225" s="25" t="n">
        <f aca="false">J224</f>
        <v>0</v>
      </c>
      <c r="E225" s="25" t="n">
        <f aca="false">D225*'Inputs &amp; Summary'!$B$14</f>
        <v>0</v>
      </c>
      <c r="F225" s="25" t="n">
        <f aca="false">IF(D225&lt;=0,0,IF(A225&lt;='Inputs &amp; Summary'!$B$7,E225,MIN(D225+E225,(-PMT('Inputs &amp; Summary'!$B$14,'Inputs &amp; Summary'!$B$8,'Inputs &amp; Summary'!$B$16)))))</f>
        <v>0</v>
      </c>
      <c r="G225" s="25" t="n">
        <f aca="false">IF(D225&lt;=0,0,'Inputs &amp; Summary'!$B$9)</f>
        <v>0</v>
      </c>
      <c r="H225" s="25" t="n">
        <f aca="false">MIN(D225+E225,F225+G225)</f>
        <v>0</v>
      </c>
      <c r="I225" s="25" t="n">
        <f aca="false">H225-E225</f>
        <v>0</v>
      </c>
      <c r="J225" s="25" t="n">
        <f aca="false">MAX(0,D225+E225-H225)</f>
        <v>0</v>
      </c>
    </row>
    <row r="226" customFormat="false" ht="15" hidden="false" customHeight="true" outlineLevel="0" collapsed="false">
      <c r="A226" s="22" t="n">
        <v>225</v>
      </c>
      <c r="B226" s="23" t="n">
        <f aca="false">EDATE(B225,1)</f>
        <v>53053</v>
      </c>
      <c r="C226" s="24" t="str">
        <f aca="false">IF(D226&lt;=0,"Paid Off",IF(A226&lt;='Inputs &amp; Summary'!$B$7,"Draw (Interest-Only)","Repayment"))</f>
        <v>Paid Off</v>
      </c>
      <c r="D226" s="25" t="n">
        <f aca="false">J225</f>
        <v>0</v>
      </c>
      <c r="E226" s="25" t="n">
        <f aca="false">D226*'Inputs &amp; Summary'!$B$14</f>
        <v>0</v>
      </c>
      <c r="F226" s="25" t="n">
        <f aca="false">IF(D226&lt;=0,0,IF(A226&lt;='Inputs &amp; Summary'!$B$7,E226,MIN(D226+E226,(-PMT('Inputs &amp; Summary'!$B$14,'Inputs &amp; Summary'!$B$8,'Inputs &amp; Summary'!$B$16)))))</f>
        <v>0</v>
      </c>
      <c r="G226" s="25" t="n">
        <f aca="false">IF(D226&lt;=0,0,'Inputs &amp; Summary'!$B$9)</f>
        <v>0</v>
      </c>
      <c r="H226" s="25" t="n">
        <f aca="false">MIN(D226+E226,F226+G226)</f>
        <v>0</v>
      </c>
      <c r="I226" s="25" t="n">
        <f aca="false">H226-E226</f>
        <v>0</v>
      </c>
      <c r="J226" s="25" t="n">
        <f aca="false">MAX(0,D226+E226-H226)</f>
        <v>0</v>
      </c>
    </row>
    <row r="227" customFormat="false" ht="15" hidden="false" customHeight="true" outlineLevel="0" collapsed="false">
      <c r="A227" s="22" t="n">
        <v>226</v>
      </c>
      <c r="B227" s="23" t="n">
        <f aca="false">EDATE(B226,1)</f>
        <v>53083</v>
      </c>
      <c r="C227" s="24" t="str">
        <f aca="false">IF(D227&lt;=0,"Paid Off",IF(A227&lt;='Inputs &amp; Summary'!$B$7,"Draw (Interest-Only)","Repayment"))</f>
        <v>Paid Off</v>
      </c>
      <c r="D227" s="25" t="n">
        <f aca="false">J226</f>
        <v>0</v>
      </c>
      <c r="E227" s="25" t="n">
        <f aca="false">D227*'Inputs &amp; Summary'!$B$14</f>
        <v>0</v>
      </c>
      <c r="F227" s="25" t="n">
        <f aca="false">IF(D227&lt;=0,0,IF(A227&lt;='Inputs &amp; Summary'!$B$7,E227,MIN(D227+E227,(-PMT('Inputs &amp; Summary'!$B$14,'Inputs &amp; Summary'!$B$8,'Inputs &amp; Summary'!$B$16)))))</f>
        <v>0</v>
      </c>
      <c r="G227" s="25" t="n">
        <f aca="false">IF(D227&lt;=0,0,'Inputs &amp; Summary'!$B$9)</f>
        <v>0</v>
      </c>
      <c r="H227" s="25" t="n">
        <f aca="false">MIN(D227+E227,F227+G227)</f>
        <v>0</v>
      </c>
      <c r="I227" s="25" t="n">
        <f aca="false">H227-E227</f>
        <v>0</v>
      </c>
      <c r="J227" s="25" t="n">
        <f aca="false">MAX(0,D227+E227-H227)</f>
        <v>0</v>
      </c>
    </row>
    <row r="228" customFormat="false" ht="15" hidden="false" customHeight="true" outlineLevel="0" collapsed="false">
      <c r="A228" s="22" t="n">
        <v>227</v>
      </c>
      <c r="B228" s="23" t="n">
        <f aca="false">EDATE(B227,1)</f>
        <v>53114</v>
      </c>
      <c r="C228" s="24" t="str">
        <f aca="false">IF(D228&lt;=0,"Paid Off",IF(A228&lt;='Inputs &amp; Summary'!$B$7,"Draw (Interest-Only)","Repayment"))</f>
        <v>Paid Off</v>
      </c>
      <c r="D228" s="25" t="n">
        <f aca="false">J227</f>
        <v>0</v>
      </c>
      <c r="E228" s="25" t="n">
        <f aca="false">D228*'Inputs &amp; Summary'!$B$14</f>
        <v>0</v>
      </c>
      <c r="F228" s="25" t="n">
        <f aca="false">IF(D228&lt;=0,0,IF(A228&lt;='Inputs &amp; Summary'!$B$7,E228,MIN(D228+E228,(-PMT('Inputs &amp; Summary'!$B$14,'Inputs &amp; Summary'!$B$8,'Inputs &amp; Summary'!$B$16)))))</f>
        <v>0</v>
      </c>
      <c r="G228" s="25" t="n">
        <f aca="false">IF(D228&lt;=0,0,'Inputs &amp; Summary'!$B$9)</f>
        <v>0</v>
      </c>
      <c r="H228" s="25" t="n">
        <f aca="false">MIN(D228+E228,F228+G228)</f>
        <v>0</v>
      </c>
      <c r="I228" s="25" t="n">
        <f aca="false">H228-E228</f>
        <v>0</v>
      </c>
      <c r="J228" s="25" t="n">
        <f aca="false">MAX(0,D228+E228-H228)</f>
        <v>0</v>
      </c>
    </row>
    <row r="229" customFormat="false" ht="15" hidden="false" customHeight="true" outlineLevel="0" collapsed="false">
      <c r="A229" s="22" t="n">
        <v>228</v>
      </c>
      <c r="B229" s="23" t="n">
        <f aca="false">EDATE(B228,1)</f>
        <v>53144</v>
      </c>
      <c r="C229" s="24" t="str">
        <f aca="false">IF(D229&lt;=0,"Paid Off",IF(A229&lt;='Inputs &amp; Summary'!$B$7,"Draw (Interest-Only)","Repayment"))</f>
        <v>Paid Off</v>
      </c>
      <c r="D229" s="25" t="n">
        <f aca="false">J228</f>
        <v>0</v>
      </c>
      <c r="E229" s="25" t="n">
        <f aca="false">D229*'Inputs &amp; Summary'!$B$14</f>
        <v>0</v>
      </c>
      <c r="F229" s="25" t="n">
        <f aca="false">IF(D229&lt;=0,0,IF(A229&lt;='Inputs &amp; Summary'!$B$7,E229,MIN(D229+E229,(-PMT('Inputs &amp; Summary'!$B$14,'Inputs &amp; Summary'!$B$8,'Inputs &amp; Summary'!$B$16)))))</f>
        <v>0</v>
      </c>
      <c r="G229" s="25" t="n">
        <f aca="false">IF(D229&lt;=0,0,'Inputs &amp; Summary'!$B$9)</f>
        <v>0</v>
      </c>
      <c r="H229" s="25" t="n">
        <f aca="false">MIN(D229+E229,F229+G229)</f>
        <v>0</v>
      </c>
      <c r="I229" s="25" t="n">
        <f aca="false">H229-E229</f>
        <v>0</v>
      </c>
      <c r="J229" s="25" t="n">
        <f aca="false">MAX(0,D229+E229-H229)</f>
        <v>0</v>
      </c>
    </row>
    <row r="230" customFormat="false" ht="15" hidden="false" customHeight="true" outlineLevel="0" collapsed="false">
      <c r="A230" s="22" t="n">
        <v>229</v>
      </c>
      <c r="B230" s="23" t="n">
        <f aca="false">EDATE(B229,1)</f>
        <v>53175</v>
      </c>
      <c r="C230" s="24" t="str">
        <f aca="false">IF(D230&lt;=0,"Paid Off",IF(A230&lt;='Inputs &amp; Summary'!$B$7,"Draw (Interest-Only)","Repayment"))</f>
        <v>Paid Off</v>
      </c>
      <c r="D230" s="25" t="n">
        <f aca="false">J229</f>
        <v>0</v>
      </c>
      <c r="E230" s="25" t="n">
        <f aca="false">D230*'Inputs &amp; Summary'!$B$14</f>
        <v>0</v>
      </c>
      <c r="F230" s="25" t="n">
        <f aca="false">IF(D230&lt;=0,0,IF(A230&lt;='Inputs &amp; Summary'!$B$7,E230,MIN(D230+E230,(-PMT('Inputs &amp; Summary'!$B$14,'Inputs &amp; Summary'!$B$8,'Inputs &amp; Summary'!$B$16)))))</f>
        <v>0</v>
      </c>
      <c r="G230" s="25" t="n">
        <f aca="false">IF(D230&lt;=0,0,'Inputs &amp; Summary'!$B$9)</f>
        <v>0</v>
      </c>
      <c r="H230" s="25" t="n">
        <f aca="false">MIN(D230+E230,F230+G230)</f>
        <v>0</v>
      </c>
      <c r="I230" s="25" t="n">
        <f aca="false">H230-E230</f>
        <v>0</v>
      </c>
      <c r="J230" s="25" t="n">
        <f aca="false">MAX(0,D230+E230-H230)</f>
        <v>0</v>
      </c>
    </row>
    <row r="231" customFormat="false" ht="15" hidden="false" customHeight="true" outlineLevel="0" collapsed="false">
      <c r="A231" s="22" t="n">
        <v>230</v>
      </c>
      <c r="B231" s="23" t="n">
        <f aca="false">EDATE(B230,1)</f>
        <v>53206</v>
      </c>
      <c r="C231" s="24" t="str">
        <f aca="false">IF(D231&lt;=0,"Paid Off",IF(A231&lt;='Inputs &amp; Summary'!$B$7,"Draw (Interest-Only)","Repayment"))</f>
        <v>Paid Off</v>
      </c>
      <c r="D231" s="25" t="n">
        <f aca="false">J230</f>
        <v>0</v>
      </c>
      <c r="E231" s="25" t="n">
        <f aca="false">D231*'Inputs &amp; Summary'!$B$14</f>
        <v>0</v>
      </c>
      <c r="F231" s="25" t="n">
        <f aca="false">IF(D231&lt;=0,0,IF(A231&lt;='Inputs &amp; Summary'!$B$7,E231,MIN(D231+E231,(-PMT('Inputs &amp; Summary'!$B$14,'Inputs &amp; Summary'!$B$8,'Inputs &amp; Summary'!$B$16)))))</f>
        <v>0</v>
      </c>
      <c r="G231" s="25" t="n">
        <f aca="false">IF(D231&lt;=0,0,'Inputs &amp; Summary'!$B$9)</f>
        <v>0</v>
      </c>
      <c r="H231" s="25" t="n">
        <f aca="false">MIN(D231+E231,F231+G231)</f>
        <v>0</v>
      </c>
      <c r="I231" s="25" t="n">
        <f aca="false">H231-E231</f>
        <v>0</v>
      </c>
      <c r="J231" s="25" t="n">
        <f aca="false">MAX(0,D231+E231-H231)</f>
        <v>0</v>
      </c>
    </row>
    <row r="232" customFormat="false" ht="15" hidden="false" customHeight="true" outlineLevel="0" collapsed="false">
      <c r="A232" s="22" t="n">
        <v>231</v>
      </c>
      <c r="B232" s="23" t="n">
        <f aca="false">EDATE(B231,1)</f>
        <v>53236</v>
      </c>
      <c r="C232" s="24" t="str">
        <f aca="false">IF(D232&lt;=0,"Paid Off",IF(A232&lt;='Inputs &amp; Summary'!$B$7,"Draw (Interest-Only)","Repayment"))</f>
        <v>Paid Off</v>
      </c>
      <c r="D232" s="25" t="n">
        <f aca="false">J231</f>
        <v>0</v>
      </c>
      <c r="E232" s="25" t="n">
        <f aca="false">D232*'Inputs &amp; Summary'!$B$14</f>
        <v>0</v>
      </c>
      <c r="F232" s="25" t="n">
        <f aca="false">IF(D232&lt;=0,0,IF(A232&lt;='Inputs &amp; Summary'!$B$7,E232,MIN(D232+E232,(-PMT('Inputs &amp; Summary'!$B$14,'Inputs &amp; Summary'!$B$8,'Inputs &amp; Summary'!$B$16)))))</f>
        <v>0</v>
      </c>
      <c r="G232" s="25" t="n">
        <f aca="false">IF(D232&lt;=0,0,'Inputs &amp; Summary'!$B$9)</f>
        <v>0</v>
      </c>
      <c r="H232" s="25" t="n">
        <f aca="false">MIN(D232+E232,F232+G232)</f>
        <v>0</v>
      </c>
      <c r="I232" s="25" t="n">
        <f aca="false">H232-E232</f>
        <v>0</v>
      </c>
      <c r="J232" s="25" t="n">
        <f aca="false">MAX(0,D232+E232-H232)</f>
        <v>0</v>
      </c>
    </row>
    <row r="233" customFormat="false" ht="15" hidden="false" customHeight="true" outlineLevel="0" collapsed="false">
      <c r="A233" s="22" t="n">
        <v>232</v>
      </c>
      <c r="B233" s="23" t="n">
        <f aca="false">EDATE(B232,1)</f>
        <v>53267</v>
      </c>
      <c r="C233" s="24" t="str">
        <f aca="false">IF(D233&lt;=0,"Paid Off",IF(A233&lt;='Inputs &amp; Summary'!$B$7,"Draw (Interest-Only)","Repayment"))</f>
        <v>Paid Off</v>
      </c>
      <c r="D233" s="25" t="n">
        <f aca="false">J232</f>
        <v>0</v>
      </c>
      <c r="E233" s="25" t="n">
        <f aca="false">D233*'Inputs &amp; Summary'!$B$14</f>
        <v>0</v>
      </c>
      <c r="F233" s="25" t="n">
        <f aca="false">IF(D233&lt;=0,0,IF(A233&lt;='Inputs &amp; Summary'!$B$7,E233,MIN(D233+E233,(-PMT('Inputs &amp; Summary'!$B$14,'Inputs &amp; Summary'!$B$8,'Inputs &amp; Summary'!$B$16)))))</f>
        <v>0</v>
      </c>
      <c r="G233" s="25" t="n">
        <f aca="false">IF(D233&lt;=0,0,'Inputs &amp; Summary'!$B$9)</f>
        <v>0</v>
      </c>
      <c r="H233" s="25" t="n">
        <f aca="false">MIN(D233+E233,F233+G233)</f>
        <v>0</v>
      </c>
      <c r="I233" s="25" t="n">
        <f aca="false">H233-E233</f>
        <v>0</v>
      </c>
      <c r="J233" s="25" t="n">
        <f aca="false">MAX(0,D233+E233-H233)</f>
        <v>0</v>
      </c>
    </row>
    <row r="234" customFormat="false" ht="15" hidden="false" customHeight="true" outlineLevel="0" collapsed="false">
      <c r="A234" s="22" t="n">
        <v>233</v>
      </c>
      <c r="B234" s="23" t="n">
        <f aca="false">EDATE(B233,1)</f>
        <v>53297</v>
      </c>
      <c r="C234" s="24" t="str">
        <f aca="false">IF(D234&lt;=0,"Paid Off",IF(A234&lt;='Inputs &amp; Summary'!$B$7,"Draw (Interest-Only)","Repayment"))</f>
        <v>Paid Off</v>
      </c>
      <c r="D234" s="25" t="n">
        <f aca="false">J233</f>
        <v>0</v>
      </c>
      <c r="E234" s="25" t="n">
        <f aca="false">D234*'Inputs &amp; Summary'!$B$14</f>
        <v>0</v>
      </c>
      <c r="F234" s="25" t="n">
        <f aca="false">IF(D234&lt;=0,0,IF(A234&lt;='Inputs &amp; Summary'!$B$7,E234,MIN(D234+E234,(-PMT('Inputs &amp; Summary'!$B$14,'Inputs &amp; Summary'!$B$8,'Inputs &amp; Summary'!$B$16)))))</f>
        <v>0</v>
      </c>
      <c r="G234" s="25" t="n">
        <f aca="false">IF(D234&lt;=0,0,'Inputs &amp; Summary'!$B$9)</f>
        <v>0</v>
      </c>
      <c r="H234" s="25" t="n">
        <f aca="false">MIN(D234+E234,F234+G234)</f>
        <v>0</v>
      </c>
      <c r="I234" s="25" t="n">
        <f aca="false">H234-E234</f>
        <v>0</v>
      </c>
      <c r="J234" s="25" t="n">
        <f aca="false">MAX(0,D234+E234-H234)</f>
        <v>0</v>
      </c>
    </row>
    <row r="235" customFormat="false" ht="15" hidden="false" customHeight="true" outlineLevel="0" collapsed="false">
      <c r="A235" s="22" t="n">
        <v>234</v>
      </c>
      <c r="B235" s="23" t="n">
        <f aca="false">EDATE(B234,1)</f>
        <v>53328</v>
      </c>
      <c r="C235" s="24" t="str">
        <f aca="false">IF(D235&lt;=0,"Paid Off",IF(A235&lt;='Inputs &amp; Summary'!$B$7,"Draw (Interest-Only)","Repayment"))</f>
        <v>Paid Off</v>
      </c>
      <c r="D235" s="25" t="n">
        <f aca="false">J234</f>
        <v>0</v>
      </c>
      <c r="E235" s="25" t="n">
        <f aca="false">D235*'Inputs &amp; Summary'!$B$14</f>
        <v>0</v>
      </c>
      <c r="F235" s="25" t="n">
        <f aca="false">IF(D235&lt;=0,0,IF(A235&lt;='Inputs &amp; Summary'!$B$7,E235,MIN(D235+E235,(-PMT('Inputs &amp; Summary'!$B$14,'Inputs &amp; Summary'!$B$8,'Inputs &amp; Summary'!$B$16)))))</f>
        <v>0</v>
      </c>
      <c r="G235" s="25" t="n">
        <f aca="false">IF(D235&lt;=0,0,'Inputs &amp; Summary'!$B$9)</f>
        <v>0</v>
      </c>
      <c r="H235" s="25" t="n">
        <f aca="false">MIN(D235+E235,F235+G235)</f>
        <v>0</v>
      </c>
      <c r="I235" s="25" t="n">
        <f aca="false">H235-E235</f>
        <v>0</v>
      </c>
      <c r="J235" s="25" t="n">
        <f aca="false">MAX(0,D235+E235-H235)</f>
        <v>0</v>
      </c>
    </row>
    <row r="236" customFormat="false" ht="15" hidden="false" customHeight="true" outlineLevel="0" collapsed="false">
      <c r="A236" s="22" t="n">
        <v>235</v>
      </c>
      <c r="B236" s="23" t="n">
        <f aca="false">EDATE(B235,1)</f>
        <v>53359</v>
      </c>
      <c r="C236" s="24" t="str">
        <f aca="false">IF(D236&lt;=0,"Paid Off",IF(A236&lt;='Inputs &amp; Summary'!$B$7,"Draw (Interest-Only)","Repayment"))</f>
        <v>Paid Off</v>
      </c>
      <c r="D236" s="25" t="n">
        <f aca="false">J235</f>
        <v>0</v>
      </c>
      <c r="E236" s="25" t="n">
        <f aca="false">D236*'Inputs &amp; Summary'!$B$14</f>
        <v>0</v>
      </c>
      <c r="F236" s="25" t="n">
        <f aca="false">IF(D236&lt;=0,0,IF(A236&lt;='Inputs &amp; Summary'!$B$7,E236,MIN(D236+E236,(-PMT('Inputs &amp; Summary'!$B$14,'Inputs &amp; Summary'!$B$8,'Inputs &amp; Summary'!$B$16)))))</f>
        <v>0</v>
      </c>
      <c r="G236" s="25" t="n">
        <f aca="false">IF(D236&lt;=0,0,'Inputs &amp; Summary'!$B$9)</f>
        <v>0</v>
      </c>
      <c r="H236" s="25" t="n">
        <f aca="false">MIN(D236+E236,F236+G236)</f>
        <v>0</v>
      </c>
      <c r="I236" s="25" t="n">
        <f aca="false">H236-E236</f>
        <v>0</v>
      </c>
      <c r="J236" s="25" t="n">
        <f aca="false">MAX(0,D236+E236-H236)</f>
        <v>0</v>
      </c>
    </row>
    <row r="237" customFormat="false" ht="15" hidden="false" customHeight="true" outlineLevel="0" collapsed="false">
      <c r="A237" s="22" t="n">
        <v>236</v>
      </c>
      <c r="B237" s="23" t="n">
        <f aca="false">EDATE(B236,1)</f>
        <v>53387</v>
      </c>
      <c r="C237" s="24" t="str">
        <f aca="false">IF(D237&lt;=0,"Paid Off",IF(A237&lt;='Inputs &amp; Summary'!$B$7,"Draw (Interest-Only)","Repayment"))</f>
        <v>Paid Off</v>
      </c>
      <c r="D237" s="25" t="n">
        <f aca="false">J236</f>
        <v>0</v>
      </c>
      <c r="E237" s="25" t="n">
        <f aca="false">D237*'Inputs &amp; Summary'!$B$14</f>
        <v>0</v>
      </c>
      <c r="F237" s="25" t="n">
        <f aca="false">IF(D237&lt;=0,0,IF(A237&lt;='Inputs &amp; Summary'!$B$7,E237,MIN(D237+E237,(-PMT('Inputs &amp; Summary'!$B$14,'Inputs &amp; Summary'!$B$8,'Inputs &amp; Summary'!$B$16)))))</f>
        <v>0</v>
      </c>
      <c r="G237" s="25" t="n">
        <f aca="false">IF(D237&lt;=0,0,'Inputs &amp; Summary'!$B$9)</f>
        <v>0</v>
      </c>
      <c r="H237" s="25" t="n">
        <f aca="false">MIN(D237+E237,F237+G237)</f>
        <v>0</v>
      </c>
      <c r="I237" s="25" t="n">
        <f aca="false">H237-E237</f>
        <v>0</v>
      </c>
      <c r="J237" s="25" t="n">
        <f aca="false">MAX(0,D237+E237-H237)</f>
        <v>0</v>
      </c>
    </row>
    <row r="238" customFormat="false" ht="15" hidden="false" customHeight="true" outlineLevel="0" collapsed="false">
      <c r="A238" s="22" t="n">
        <v>237</v>
      </c>
      <c r="B238" s="23" t="n">
        <f aca="false">EDATE(B237,1)</f>
        <v>53418</v>
      </c>
      <c r="C238" s="24" t="str">
        <f aca="false">IF(D238&lt;=0,"Paid Off",IF(A238&lt;='Inputs &amp; Summary'!$B$7,"Draw (Interest-Only)","Repayment"))</f>
        <v>Paid Off</v>
      </c>
      <c r="D238" s="25" t="n">
        <f aca="false">J237</f>
        <v>0</v>
      </c>
      <c r="E238" s="25" t="n">
        <f aca="false">D238*'Inputs &amp; Summary'!$B$14</f>
        <v>0</v>
      </c>
      <c r="F238" s="25" t="n">
        <f aca="false">IF(D238&lt;=0,0,IF(A238&lt;='Inputs &amp; Summary'!$B$7,E238,MIN(D238+E238,(-PMT('Inputs &amp; Summary'!$B$14,'Inputs &amp; Summary'!$B$8,'Inputs &amp; Summary'!$B$16)))))</f>
        <v>0</v>
      </c>
      <c r="G238" s="25" t="n">
        <f aca="false">IF(D238&lt;=0,0,'Inputs &amp; Summary'!$B$9)</f>
        <v>0</v>
      </c>
      <c r="H238" s="25" t="n">
        <f aca="false">MIN(D238+E238,F238+G238)</f>
        <v>0</v>
      </c>
      <c r="I238" s="25" t="n">
        <f aca="false">H238-E238</f>
        <v>0</v>
      </c>
      <c r="J238" s="25" t="n">
        <f aca="false">MAX(0,D238+E238-H238)</f>
        <v>0</v>
      </c>
    </row>
    <row r="239" customFormat="false" ht="15" hidden="false" customHeight="true" outlineLevel="0" collapsed="false">
      <c r="A239" s="22" t="n">
        <v>238</v>
      </c>
      <c r="B239" s="23" t="n">
        <f aca="false">EDATE(B238,1)</f>
        <v>53448</v>
      </c>
      <c r="C239" s="24" t="str">
        <f aca="false">IF(D239&lt;=0,"Paid Off",IF(A239&lt;='Inputs &amp; Summary'!$B$7,"Draw (Interest-Only)","Repayment"))</f>
        <v>Paid Off</v>
      </c>
      <c r="D239" s="25" t="n">
        <f aca="false">J238</f>
        <v>0</v>
      </c>
      <c r="E239" s="25" t="n">
        <f aca="false">D239*'Inputs &amp; Summary'!$B$14</f>
        <v>0</v>
      </c>
      <c r="F239" s="25" t="n">
        <f aca="false">IF(D239&lt;=0,0,IF(A239&lt;='Inputs &amp; Summary'!$B$7,E239,MIN(D239+E239,(-PMT('Inputs &amp; Summary'!$B$14,'Inputs &amp; Summary'!$B$8,'Inputs &amp; Summary'!$B$16)))))</f>
        <v>0</v>
      </c>
      <c r="G239" s="25" t="n">
        <f aca="false">IF(D239&lt;=0,0,'Inputs &amp; Summary'!$B$9)</f>
        <v>0</v>
      </c>
      <c r="H239" s="25" t="n">
        <f aca="false">MIN(D239+E239,F239+G239)</f>
        <v>0</v>
      </c>
      <c r="I239" s="25" t="n">
        <f aca="false">H239-E239</f>
        <v>0</v>
      </c>
      <c r="J239" s="25" t="n">
        <f aca="false">MAX(0,D239+E239-H239)</f>
        <v>0</v>
      </c>
    </row>
    <row r="240" customFormat="false" ht="15" hidden="false" customHeight="true" outlineLevel="0" collapsed="false">
      <c r="A240" s="22" t="n">
        <v>239</v>
      </c>
      <c r="B240" s="23" t="n">
        <f aca="false">EDATE(B239,1)</f>
        <v>53479</v>
      </c>
      <c r="C240" s="24" t="str">
        <f aca="false">IF(D240&lt;=0,"Paid Off",IF(A240&lt;='Inputs &amp; Summary'!$B$7,"Draw (Interest-Only)","Repayment"))</f>
        <v>Paid Off</v>
      </c>
      <c r="D240" s="25" t="n">
        <f aca="false">J239</f>
        <v>0</v>
      </c>
      <c r="E240" s="25" t="n">
        <f aca="false">D240*'Inputs &amp; Summary'!$B$14</f>
        <v>0</v>
      </c>
      <c r="F240" s="25" t="n">
        <f aca="false">IF(D240&lt;=0,0,IF(A240&lt;='Inputs &amp; Summary'!$B$7,E240,MIN(D240+E240,(-PMT('Inputs &amp; Summary'!$B$14,'Inputs &amp; Summary'!$B$8,'Inputs &amp; Summary'!$B$16)))))</f>
        <v>0</v>
      </c>
      <c r="G240" s="25" t="n">
        <f aca="false">IF(D240&lt;=0,0,'Inputs &amp; Summary'!$B$9)</f>
        <v>0</v>
      </c>
      <c r="H240" s="25" t="n">
        <f aca="false">MIN(D240+E240,F240+G240)</f>
        <v>0</v>
      </c>
      <c r="I240" s="25" t="n">
        <f aca="false">H240-E240</f>
        <v>0</v>
      </c>
      <c r="J240" s="25" t="n">
        <f aca="false">MAX(0,D240+E240-H240)</f>
        <v>0</v>
      </c>
    </row>
    <row r="241" customFormat="false" ht="15" hidden="false" customHeight="true" outlineLevel="0" collapsed="false">
      <c r="A241" s="22" t="n">
        <v>240</v>
      </c>
      <c r="B241" s="23" t="n">
        <f aca="false">EDATE(B240,1)</f>
        <v>53509</v>
      </c>
      <c r="C241" s="24" t="str">
        <f aca="false">IF(D241&lt;=0,"Paid Off",IF(A241&lt;='Inputs &amp; Summary'!$B$7,"Draw (Interest-Only)","Repayment"))</f>
        <v>Paid Off</v>
      </c>
      <c r="D241" s="25" t="n">
        <f aca="false">J240</f>
        <v>0</v>
      </c>
      <c r="E241" s="25" t="n">
        <f aca="false">D241*'Inputs &amp; Summary'!$B$14</f>
        <v>0</v>
      </c>
      <c r="F241" s="25" t="n">
        <f aca="false">IF(D241&lt;=0,0,IF(A241&lt;='Inputs &amp; Summary'!$B$7,E241,MIN(D241+E241,(-PMT('Inputs &amp; Summary'!$B$14,'Inputs &amp; Summary'!$B$8,'Inputs &amp; Summary'!$B$16)))))</f>
        <v>0</v>
      </c>
      <c r="G241" s="25" t="n">
        <f aca="false">IF(D241&lt;=0,0,'Inputs &amp; Summary'!$B$9)</f>
        <v>0</v>
      </c>
      <c r="H241" s="25" t="n">
        <f aca="false">MIN(D241+E241,F241+G241)</f>
        <v>0</v>
      </c>
      <c r="I241" s="25" t="n">
        <f aca="false">H241-E241</f>
        <v>0</v>
      </c>
      <c r="J241" s="25" t="n">
        <f aca="false">MAX(0,D241+E241-H241)</f>
        <v>0</v>
      </c>
    </row>
    <row r="242" customFormat="false" ht="15" hidden="false" customHeight="true" outlineLevel="0" collapsed="false">
      <c r="A242" s="22" t="n">
        <v>241</v>
      </c>
      <c r="B242" s="23" t="n">
        <f aca="false">EDATE(B241,1)</f>
        <v>53540</v>
      </c>
      <c r="C242" s="24" t="str">
        <f aca="false">IF(D242&lt;=0,"Paid Off",IF(A242&lt;='Inputs &amp; Summary'!$B$7,"Draw (Interest-Only)","Repayment"))</f>
        <v>Paid Off</v>
      </c>
      <c r="D242" s="25" t="n">
        <f aca="false">J241</f>
        <v>0</v>
      </c>
      <c r="E242" s="25" t="n">
        <f aca="false">D242*'Inputs &amp; Summary'!$B$14</f>
        <v>0</v>
      </c>
      <c r="F242" s="25" t="n">
        <f aca="false">IF(D242&lt;=0,0,IF(A242&lt;='Inputs &amp; Summary'!$B$7,E242,MIN(D242+E242,(-PMT('Inputs &amp; Summary'!$B$14,'Inputs &amp; Summary'!$B$8,'Inputs &amp; Summary'!$B$16)))))</f>
        <v>0</v>
      </c>
      <c r="G242" s="25" t="n">
        <f aca="false">IF(D242&lt;=0,0,'Inputs &amp; Summary'!$B$9)</f>
        <v>0</v>
      </c>
      <c r="H242" s="25" t="n">
        <f aca="false">MIN(D242+E242,F242+G242)</f>
        <v>0</v>
      </c>
      <c r="I242" s="25" t="n">
        <f aca="false">H242-E242</f>
        <v>0</v>
      </c>
      <c r="J242" s="25" t="n">
        <f aca="false">MAX(0,D242+E242-H242)</f>
        <v>0</v>
      </c>
    </row>
    <row r="243" customFormat="false" ht="15" hidden="false" customHeight="true" outlineLevel="0" collapsed="false">
      <c r="A243" s="22" t="n">
        <v>242</v>
      </c>
      <c r="B243" s="23" t="n">
        <f aca="false">EDATE(B242,1)</f>
        <v>53571</v>
      </c>
      <c r="C243" s="24" t="str">
        <f aca="false">IF(D243&lt;=0,"Paid Off",IF(A243&lt;='Inputs &amp; Summary'!$B$7,"Draw (Interest-Only)","Repayment"))</f>
        <v>Paid Off</v>
      </c>
      <c r="D243" s="25" t="n">
        <f aca="false">J242</f>
        <v>0</v>
      </c>
      <c r="E243" s="25" t="n">
        <f aca="false">D243*'Inputs &amp; Summary'!$B$14</f>
        <v>0</v>
      </c>
      <c r="F243" s="25" t="n">
        <f aca="false">IF(D243&lt;=0,0,IF(A243&lt;='Inputs &amp; Summary'!$B$7,E243,MIN(D243+E243,(-PMT('Inputs &amp; Summary'!$B$14,'Inputs &amp; Summary'!$B$8,'Inputs &amp; Summary'!$B$16)))))</f>
        <v>0</v>
      </c>
      <c r="G243" s="25" t="n">
        <f aca="false">IF(D243&lt;=0,0,'Inputs &amp; Summary'!$B$9)</f>
        <v>0</v>
      </c>
      <c r="H243" s="25" t="n">
        <f aca="false">MIN(D243+E243,F243+G243)</f>
        <v>0</v>
      </c>
      <c r="I243" s="25" t="n">
        <f aca="false">H243-E243</f>
        <v>0</v>
      </c>
      <c r="J243" s="25" t="n">
        <f aca="false">MAX(0,D243+E243-H243)</f>
        <v>0</v>
      </c>
    </row>
    <row r="244" customFormat="false" ht="15" hidden="false" customHeight="true" outlineLevel="0" collapsed="false">
      <c r="A244" s="22" t="n">
        <v>243</v>
      </c>
      <c r="B244" s="23" t="n">
        <f aca="false">EDATE(B243,1)</f>
        <v>53601</v>
      </c>
      <c r="C244" s="24" t="str">
        <f aca="false">IF(D244&lt;=0,"Paid Off",IF(A244&lt;='Inputs &amp; Summary'!$B$7,"Draw (Interest-Only)","Repayment"))</f>
        <v>Paid Off</v>
      </c>
      <c r="D244" s="25" t="n">
        <f aca="false">J243</f>
        <v>0</v>
      </c>
      <c r="E244" s="25" t="n">
        <f aca="false">D244*'Inputs &amp; Summary'!$B$14</f>
        <v>0</v>
      </c>
      <c r="F244" s="25" t="n">
        <f aca="false">IF(D244&lt;=0,0,IF(A244&lt;='Inputs &amp; Summary'!$B$7,E244,MIN(D244+E244,(-PMT('Inputs &amp; Summary'!$B$14,'Inputs &amp; Summary'!$B$8,'Inputs &amp; Summary'!$B$16)))))</f>
        <v>0</v>
      </c>
      <c r="G244" s="25" t="n">
        <f aca="false">IF(D244&lt;=0,0,'Inputs &amp; Summary'!$B$9)</f>
        <v>0</v>
      </c>
      <c r="H244" s="25" t="n">
        <f aca="false">MIN(D244+E244,F244+G244)</f>
        <v>0</v>
      </c>
      <c r="I244" s="25" t="n">
        <f aca="false">H244-E244</f>
        <v>0</v>
      </c>
      <c r="J244" s="25" t="n">
        <f aca="false">MAX(0,D244+E244-H244)</f>
        <v>0</v>
      </c>
    </row>
    <row r="245" customFormat="false" ht="15" hidden="false" customHeight="true" outlineLevel="0" collapsed="false">
      <c r="A245" s="22" t="n">
        <v>244</v>
      </c>
      <c r="B245" s="23" t="n">
        <f aca="false">EDATE(B244,1)</f>
        <v>53632</v>
      </c>
      <c r="C245" s="24" t="str">
        <f aca="false">IF(D245&lt;=0,"Paid Off",IF(A245&lt;='Inputs &amp; Summary'!$B$7,"Draw (Interest-Only)","Repayment"))</f>
        <v>Paid Off</v>
      </c>
      <c r="D245" s="25" t="n">
        <f aca="false">J244</f>
        <v>0</v>
      </c>
      <c r="E245" s="25" t="n">
        <f aca="false">D245*'Inputs &amp; Summary'!$B$14</f>
        <v>0</v>
      </c>
      <c r="F245" s="25" t="n">
        <f aca="false">IF(D245&lt;=0,0,IF(A245&lt;='Inputs &amp; Summary'!$B$7,E245,MIN(D245+E245,(-PMT('Inputs &amp; Summary'!$B$14,'Inputs &amp; Summary'!$B$8,'Inputs &amp; Summary'!$B$16)))))</f>
        <v>0</v>
      </c>
      <c r="G245" s="25" t="n">
        <f aca="false">IF(D245&lt;=0,0,'Inputs &amp; Summary'!$B$9)</f>
        <v>0</v>
      </c>
      <c r="H245" s="25" t="n">
        <f aca="false">MIN(D245+E245,F245+G245)</f>
        <v>0</v>
      </c>
      <c r="I245" s="25" t="n">
        <f aca="false">H245-E245</f>
        <v>0</v>
      </c>
      <c r="J245" s="25" t="n">
        <f aca="false">MAX(0,D245+E245-H245)</f>
        <v>0</v>
      </c>
    </row>
    <row r="246" customFormat="false" ht="15" hidden="false" customHeight="true" outlineLevel="0" collapsed="false">
      <c r="A246" s="22" t="n">
        <v>245</v>
      </c>
      <c r="B246" s="23" t="n">
        <f aca="false">EDATE(B245,1)</f>
        <v>53662</v>
      </c>
      <c r="C246" s="24" t="str">
        <f aca="false">IF(D246&lt;=0,"Paid Off",IF(A246&lt;='Inputs &amp; Summary'!$B$7,"Draw (Interest-Only)","Repayment"))</f>
        <v>Paid Off</v>
      </c>
      <c r="D246" s="25" t="n">
        <f aca="false">J245</f>
        <v>0</v>
      </c>
      <c r="E246" s="25" t="n">
        <f aca="false">D246*'Inputs &amp; Summary'!$B$14</f>
        <v>0</v>
      </c>
      <c r="F246" s="25" t="n">
        <f aca="false">IF(D246&lt;=0,0,IF(A246&lt;='Inputs &amp; Summary'!$B$7,E246,MIN(D246+E246,(-PMT('Inputs &amp; Summary'!$B$14,'Inputs &amp; Summary'!$B$8,'Inputs &amp; Summary'!$B$16)))))</f>
        <v>0</v>
      </c>
      <c r="G246" s="25" t="n">
        <f aca="false">IF(D246&lt;=0,0,'Inputs &amp; Summary'!$B$9)</f>
        <v>0</v>
      </c>
      <c r="H246" s="25" t="n">
        <f aca="false">MIN(D246+E246,F246+G246)</f>
        <v>0</v>
      </c>
      <c r="I246" s="25" t="n">
        <f aca="false">H246-E246</f>
        <v>0</v>
      </c>
      <c r="J246" s="25" t="n">
        <f aca="false">MAX(0,D246+E246-H246)</f>
        <v>0</v>
      </c>
    </row>
    <row r="247" customFormat="false" ht="15" hidden="false" customHeight="true" outlineLevel="0" collapsed="false">
      <c r="A247" s="22" t="n">
        <v>246</v>
      </c>
      <c r="B247" s="23" t="n">
        <f aca="false">EDATE(B246,1)</f>
        <v>53693</v>
      </c>
      <c r="C247" s="24" t="str">
        <f aca="false">IF(D247&lt;=0,"Paid Off",IF(A247&lt;='Inputs &amp; Summary'!$B$7,"Draw (Interest-Only)","Repayment"))</f>
        <v>Paid Off</v>
      </c>
      <c r="D247" s="25" t="n">
        <f aca="false">J246</f>
        <v>0</v>
      </c>
      <c r="E247" s="25" t="n">
        <f aca="false">D247*'Inputs &amp; Summary'!$B$14</f>
        <v>0</v>
      </c>
      <c r="F247" s="25" t="n">
        <f aca="false">IF(D247&lt;=0,0,IF(A247&lt;='Inputs &amp; Summary'!$B$7,E247,MIN(D247+E247,(-PMT('Inputs &amp; Summary'!$B$14,'Inputs &amp; Summary'!$B$8,'Inputs &amp; Summary'!$B$16)))))</f>
        <v>0</v>
      </c>
      <c r="G247" s="25" t="n">
        <f aca="false">IF(D247&lt;=0,0,'Inputs &amp; Summary'!$B$9)</f>
        <v>0</v>
      </c>
      <c r="H247" s="25" t="n">
        <f aca="false">MIN(D247+E247,F247+G247)</f>
        <v>0</v>
      </c>
      <c r="I247" s="25" t="n">
        <f aca="false">H247-E247</f>
        <v>0</v>
      </c>
      <c r="J247" s="25" t="n">
        <f aca="false">MAX(0,D247+E247-H247)</f>
        <v>0</v>
      </c>
    </row>
    <row r="248" customFormat="false" ht="15" hidden="false" customHeight="true" outlineLevel="0" collapsed="false">
      <c r="A248" s="22" t="n">
        <v>247</v>
      </c>
      <c r="B248" s="23" t="n">
        <f aca="false">EDATE(B247,1)</f>
        <v>53724</v>
      </c>
      <c r="C248" s="24" t="str">
        <f aca="false">IF(D248&lt;=0,"Paid Off",IF(A248&lt;='Inputs &amp; Summary'!$B$7,"Draw (Interest-Only)","Repayment"))</f>
        <v>Paid Off</v>
      </c>
      <c r="D248" s="25" t="n">
        <f aca="false">J247</f>
        <v>0</v>
      </c>
      <c r="E248" s="25" t="n">
        <f aca="false">D248*'Inputs &amp; Summary'!$B$14</f>
        <v>0</v>
      </c>
      <c r="F248" s="25" t="n">
        <f aca="false">IF(D248&lt;=0,0,IF(A248&lt;='Inputs &amp; Summary'!$B$7,E248,MIN(D248+E248,(-PMT('Inputs &amp; Summary'!$B$14,'Inputs &amp; Summary'!$B$8,'Inputs &amp; Summary'!$B$16)))))</f>
        <v>0</v>
      </c>
      <c r="G248" s="25" t="n">
        <f aca="false">IF(D248&lt;=0,0,'Inputs &amp; Summary'!$B$9)</f>
        <v>0</v>
      </c>
      <c r="H248" s="25" t="n">
        <f aca="false">MIN(D248+E248,F248+G248)</f>
        <v>0</v>
      </c>
      <c r="I248" s="25" t="n">
        <f aca="false">H248-E248</f>
        <v>0</v>
      </c>
      <c r="J248" s="25" t="n">
        <f aca="false">MAX(0,D248+E248-H248)</f>
        <v>0</v>
      </c>
    </row>
    <row r="249" customFormat="false" ht="15" hidden="false" customHeight="true" outlineLevel="0" collapsed="false">
      <c r="A249" s="22" t="n">
        <v>248</v>
      </c>
      <c r="B249" s="23" t="n">
        <f aca="false">EDATE(B248,1)</f>
        <v>53752</v>
      </c>
      <c r="C249" s="24" t="str">
        <f aca="false">IF(D249&lt;=0,"Paid Off",IF(A249&lt;='Inputs &amp; Summary'!$B$7,"Draw (Interest-Only)","Repayment"))</f>
        <v>Paid Off</v>
      </c>
      <c r="D249" s="25" t="n">
        <f aca="false">J248</f>
        <v>0</v>
      </c>
      <c r="E249" s="25" t="n">
        <f aca="false">D249*'Inputs &amp; Summary'!$B$14</f>
        <v>0</v>
      </c>
      <c r="F249" s="25" t="n">
        <f aca="false">IF(D249&lt;=0,0,IF(A249&lt;='Inputs &amp; Summary'!$B$7,E249,MIN(D249+E249,(-PMT('Inputs &amp; Summary'!$B$14,'Inputs &amp; Summary'!$B$8,'Inputs &amp; Summary'!$B$16)))))</f>
        <v>0</v>
      </c>
      <c r="G249" s="25" t="n">
        <f aca="false">IF(D249&lt;=0,0,'Inputs &amp; Summary'!$B$9)</f>
        <v>0</v>
      </c>
      <c r="H249" s="25" t="n">
        <f aca="false">MIN(D249+E249,F249+G249)</f>
        <v>0</v>
      </c>
      <c r="I249" s="25" t="n">
        <f aca="false">H249-E249</f>
        <v>0</v>
      </c>
      <c r="J249" s="25" t="n">
        <f aca="false">MAX(0,D249+E249-H249)</f>
        <v>0</v>
      </c>
    </row>
    <row r="250" customFormat="false" ht="15" hidden="false" customHeight="true" outlineLevel="0" collapsed="false">
      <c r="A250" s="22" t="n">
        <v>249</v>
      </c>
      <c r="B250" s="23" t="n">
        <f aca="false">EDATE(B249,1)</f>
        <v>53783</v>
      </c>
      <c r="C250" s="24" t="str">
        <f aca="false">IF(D250&lt;=0,"Paid Off",IF(A250&lt;='Inputs &amp; Summary'!$B$7,"Draw (Interest-Only)","Repayment"))</f>
        <v>Paid Off</v>
      </c>
      <c r="D250" s="25" t="n">
        <f aca="false">J249</f>
        <v>0</v>
      </c>
      <c r="E250" s="25" t="n">
        <f aca="false">D250*'Inputs &amp; Summary'!$B$14</f>
        <v>0</v>
      </c>
      <c r="F250" s="25" t="n">
        <f aca="false">IF(D250&lt;=0,0,IF(A250&lt;='Inputs &amp; Summary'!$B$7,E250,MIN(D250+E250,(-PMT('Inputs &amp; Summary'!$B$14,'Inputs &amp; Summary'!$B$8,'Inputs &amp; Summary'!$B$16)))))</f>
        <v>0</v>
      </c>
      <c r="G250" s="25" t="n">
        <f aca="false">IF(D250&lt;=0,0,'Inputs &amp; Summary'!$B$9)</f>
        <v>0</v>
      </c>
      <c r="H250" s="25" t="n">
        <f aca="false">MIN(D250+E250,F250+G250)</f>
        <v>0</v>
      </c>
      <c r="I250" s="25" t="n">
        <f aca="false">H250-E250</f>
        <v>0</v>
      </c>
      <c r="J250" s="25" t="n">
        <f aca="false">MAX(0,D250+E250-H250)</f>
        <v>0</v>
      </c>
    </row>
    <row r="251" customFormat="false" ht="15" hidden="false" customHeight="true" outlineLevel="0" collapsed="false">
      <c r="A251" s="22" t="n">
        <v>250</v>
      </c>
      <c r="B251" s="23" t="n">
        <f aca="false">EDATE(B250,1)</f>
        <v>53813</v>
      </c>
      <c r="C251" s="24" t="str">
        <f aca="false">IF(D251&lt;=0,"Paid Off",IF(A251&lt;='Inputs &amp; Summary'!$B$7,"Draw (Interest-Only)","Repayment"))</f>
        <v>Paid Off</v>
      </c>
      <c r="D251" s="25" t="n">
        <f aca="false">J250</f>
        <v>0</v>
      </c>
      <c r="E251" s="25" t="n">
        <f aca="false">D251*'Inputs &amp; Summary'!$B$14</f>
        <v>0</v>
      </c>
      <c r="F251" s="25" t="n">
        <f aca="false">IF(D251&lt;=0,0,IF(A251&lt;='Inputs &amp; Summary'!$B$7,E251,MIN(D251+E251,(-PMT('Inputs &amp; Summary'!$B$14,'Inputs &amp; Summary'!$B$8,'Inputs &amp; Summary'!$B$16)))))</f>
        <v>0</v>
      </c>
      <c r="G251" s="25" t="n">
        <f aca="false">IF(D251&lt;=0,0,'Inputs &amp; Summary'!$B$9)</f>
        <v>0</v>
      </c>
      <c r="H251" s="25" t="n">
        <f aca="false">MIN(D251+E251,F251+G251)</f>
        <v>0</v>
      </c>
      <c r="I251" s="25" t="n">
        <f aca="false">H251-E251</f>
        <v>0</v>
      </c>
      <c r="J251" s="25" t="n">
        <f aca="false">MAX(0,D251+E251-H251)</f>
        <v>0</v>
      </c>
    </row>
    <row r="252" customFormat="false" ht="15" hidden="false" customHeight="true" outlineLevel="0" collapsed="false">
      <c r="A252" s="22" t="n">
        <v>251</v>
      </c>
      <c r="B252" s="23" t="n">
        <f aca="false">EDATE(B251,1)</f>
        <v>53844</v>
      </c>
      <c r="C252" s="24" t="str">
        <f aca="false">IF(D252&lt;=0,"Paid Off",IF(A252&lt;='Inputs &amp; Summary'!$B$7,"Draw (Interest-Only)","Repayment"))</f>
        <v>Paid Off</v>
      </c>
      <c r="D252" s="25" t="n">
        <f aca="false">J251</f>
        <v>0</v>
      </c>
      <c r="E252" s="25" t="n">
        <f aca="false">D252*'Inputs &amp; Summary'!$B$14</f>
        <v>0</v>
      </c>
      <c r="F252" s="25" t="n">
        <f aca="false">IF(D252&lt;=0,0,IF(A252&lt;='Inputs &amp; Summary'!$B$7,E252,MIN(D252+E252,(-PMT('Inputs &amp; Summary'!$B$14,'Inputs &amp; Summary'!$B$8,'Inputs &amp; Summary'!$B$16)))))</f>
        <v>0</v>
      </c>
      <c r="G252" s="25" t="n">
        <f aca="false">IF(D252&lt;=0,0,'Inputs &amp; Summary'!$B$9)</f>
        <v>0</v>
      </c>
      <c r="H252" s="25" t="n">
        <f aca="false">MIN(D252+E252,F252+G252)</f>
        <v>0</v>
      </c>
      <c r="I252" s="25" t="n">
        <f aca="false">H252-E252</f>
        <v>0</v>
      </c>
      <c r="J252" s="25" t="n">
        <f aca="false">MAX(0,D252+E252-H252)</f>
        <v>0</v>
      </c>
    </row>
    <row r="253" customFormat="false" ht="15" hidden="false" customHeight="true" outlineLevel="0" collapsed="false">
      <c r="A253" s="22" t="n">
        <v>252</v>
      </c>
      <c r="B253" s="23" t="n">
        <f aca="false">EDATE(B252,1)</f>
        <v>53874</v>
      </c>
      <c r="C253" s="24" t="str">
        <f aca="false">IF(D253&lt;=0,"Paid Off",IF(A253&lt;='Inputs &amp; Summary'!$B$7,"Draw (Interest-Only)","Repayment"))</f>
        <v>Paid Off</v>
      </c>
      <c r="D253" s="25" t="n">
        <f aca="false">J252</f>
        <v>0</v>
      </c>
      <c r="E253" s="25" t="n">
        <f aca="false">D253*'Inputs &amp; Summary'!$B$14</f>
        <v>0</v>
      </c>
      <c r="F253" s="25" t="n">
        <f aca="false">IF(D253&lt;=0,0,IF(A253&lt;='Inputs &amp; Summary'!$B$7,E253,MIN(D253+E253,(-PMT('Inputs &amp; Summary'!$B$14,'Inputs &amp; Summary'!$B$8,'Inputs &amp; Summary'!$B$16)))))</f>
        <v>0</v>
      </c>
      <c r="G253" s="25" t="n">
        <f aca="false">IF(D253&lt;=0,0,'Inputs &amp; Summary'!$B$9)</f>
        <v>0</v>
      </c>
      <c r="H253" s="25" t="n">
        <f aca="false">MIN(D253+E253,F253+G253)</f>
        <v>0</v>
      </c>
      <c r="I253" s="25" t="n">
        <f aca="false">H253-E253</f>
        <v>0</v>
      </c>
      <c r="J253" s="25" t="n">
        <f aca="false">MAX(0,D253+E253-H253)</f>
        <v>0</v>
      </c>
    </row>
    <row r="254" customFormat="false" ht="15" hidden="false" customHeight="true" outlineLevel="0" collapsed="false">
      <c r="A254" s="22" t="n">
        <v>253</v>
      </c>
      <c r="B254" s="23" t="n">
        <f aca="false">EDATE(B253,1)</f>
        <v>53905</v>
      </c>
      <c r="C254" s="24" t="str">
        <f aca="false">IF(D254&lt;=0,"Paid Off",IF(A254&lt;='Inputs &amp; Summary'!$B$7,"Draw (Interest-Only)","Repayment"))</f>
        <v>Paid Off</v>
      </c>
      <c r="D254" s="25" t="n">
        <f aca="false">J253</f>
        <v>0</v>
      </c>
      <c r="E254" s="25" t="n">
        <f aca="false">D254*'Inputs &amp; Summary'!$B$14</f>
        <v>0</v>
      </c>
      <c r="F254" s="25" t="n">
        <f aca="false">IF(D254&lt;=0,0,IF(A254&lt;='Inputs &amp; Summary'!$B$7,E254,MIN(D254+E254,(-PMT('Inputs &amp; Summary'!$B$14,'Inputs &amp; Summary'!$B$8,'Inputs &amp; Summary'!$B$16)))))</f>
        <v>0</v>
      </c>
      <c r="G254" s="25" t="n">
        <f aca="false">IF(D254&lt;=0,0,'Inputs &amp; Summary'!$B$9)</f>
        <v>0</v>
      </c>
      <c r="H254" s="25" t="n">
        <f aca="false">MIN(D254+E254,F254+G254)</f>
        <v>0</v>
      </c>
      <c r="I254" s="25" t="n">
        <f aca="false">H254-E254</f>
        <v>0</v>
      </c>
      <c r="J254" s="25" t="n">
        <f aca="false">MAX(0,D254+E254-H254)</f>
        <v>0</v>
      </c>
    </row>
    <row r="255" customFormat="false" ht="15" hidden="false" customHeight="true" outlineLevel="0" collapsed="false">
      <c r="A255" s="22" t="n">
        <v>254</v>
      </c>
      <c r="B255" s="23" t="n">
        <f aca="false">EDATE(B254,1)</f>
        <v>53936</v>
      </c>
      <c r="C255" s="24" t="str">
        <f aca="false">IF(D255&lt;=0,"Paid Off",IF(A255&lt;='Inputs &amp; Summary'!$B$7,"Draw (Interest-Only)","Repayment"))</f>
        <v>Paid Off</v>
      </c>
      <c r="D255" s="25" t="n">
        <f aca="false">J254</f>
        <v>0</v>
      </c>
      <c r="E255" s="25" t="n">
        <f aca="false">D255*'Inputs &amp; Summary'!$B$14</f>
        <v>0</v>
      </c>
      <c r="F255" s="25" t="n">
        <f aca="false">IF(D255&lt;=0,0,IF(A255&lt;='Inputs &amp; Summary'!$B$7,E255,MIN(D255+E255,(-PMT('Inputs &amp; Summary'!$B$14,'Inputs &amp; Summary'!$B$8,'Inputs &amp; Summary'!$B$16)))))</f>
        <v>0</v>
      </c>
      <c r="G255" s="25" t="n">
        <f aca="false">IF(D255&lt;=0,0,'Inputs &amp; Summary'!$B$9)</f>
        <v>0</v>
      </c>
      <c r="H255" s="25" t="n">
        <f aca="false">MIN(D255+E255,F255+G255)</f>
        <v>0</v>
      </c>
      <c r="I255" s="25" t="n">
        <f aca="false">H255-E255</f>
        <v>0</v>
      </c>
      <c r="J255" s="25" t="n">
        <f aca="false">MAX(0,D255+E255-H255)</f>
        <v>0</v>
      </c>
    </row>
    <row r="256" customFormat="false" ht="15" hidden="false" customHeight="true" outlineLevel="0" collapsed="false">
      <c r="A256" s="22" t="n">
        <v>255</v>
      </c>
      <c r="B256" s="23" t="n">
        <f aca="false">EDATE(B255,1)</f>
        <v>53966</v>
      </c>
      <c r="C256" s="24" t="str">
        <f aca="false">IF(D256&lt;=0,"Paid Off",IF(A256&lt;='Inputs &amp; Summary'!$B$7,"Draw (Interest-Only)","Repayment"))</f>
        <v>Paid Off</v>
      </c>
      <c r="D256" s="25" t="n">
        <f aca="false">J255</f>
        <v>0</v>
      </c>
      <c r="E256" s="25" t="n">
        <f aca="false">D256*'Inputs &amp; Summary'!$B$14</f>
        <v>0</v>
      </c>
      <c r="F256" s="25" t="n">
        <f aca="false">IF(D256&lt;=0,0,IF(A256&lt;='Inputs &amp; Summary'!$B$7,E256,MIN(D256+E256,(-PMT('Inputs &amp; Summary'!$B$14,'Inputs &amp; Summary'!$B$8,'Inputs &amp; Summary'!$B$16)))))</f>
        <v>0</v>
      </c>
      <c r="G256" s="25" t="n">
        <f aca="false">IF(D256&lt;=0,0,'Inputs &amp; Summary'!$B$9)</f>
        <v>0</v>
      </c>
      <c r="H256" s="25" t="n">
        <f aca="false">MIN(D256+E256,F256+G256)</f>
        <v>0</v>
      </c>
      <c r="I256" s="25" t="n">
        <f aca="false">H256-E256</f>
        <v>0</v>
      </c>
      <c r="J256" s="25" t="n">
        <f aca="false">MAX(0,D256+E256-H256)</f>
        <v>0</v>
      </c>
    </row>
    <row r="257" customFormat="false" ht="15" hidden="false" customHeight="true" outlineLevel="0" collapsed="false">
      <c r="A257" s="22" t="n">
        <v>256</v>
      </c>
      <c r="B257" s="23" t="n">
        <f aca="false">EDATE(B256,1)</f>
        <v>53997</v>
      </c>
      <c r="C257" s="24" t="str">
        <f aca="false">IF(D257&lt;=0,"Paid Off",IF(A257&lt;='Inputs &amp; Summary'!$B$7,"Draw (Interest-Only)","Repayment"))</f>
        <v>Paid Off</v>
      </c>
      <c r="D257" s="25" t="n">
        <f aca="false">J256</f>
        <v>0</v>
      </c>
      <c r="E257" s="25" t="n">
        <f aca="false">D257*'Inputs &amp; Summary'!$B$14</f>
        <v>0</v>
      </c>
      <c r="F257" s="25" t="n">
        <f aca="false">IF(D257&lt;=0,0,IF(A257&lt;='Inputs &amp; Summary'!$B$7,E257,MIN(D257+E257,(-PMT('Inputs &amp; Summary'!$B$14,'Inputs &amp; Summary'!$B$8,'Inputs &amp; Summary'!$B$16)))))</f>
        <v>0</v>
      </c>
      <c r="G257" s="25" t="n">
        <f aca="false">IF(D257&lt;=0,0,'Inputs &amp; Summary'!$B$9)</f>
        <v>0</v>
      </c>
      <c r="H257" s="25" t="n">
        <f aca="false">MIN(D257+E257,F257+G257)</f>
        <v>0</v>
      </c>
      <c r="I257" s="25" t="n">
        <f aca="false">H257-E257</f>
        <v>0</v>
      </c>
      <c r="J257" s="25" t="n">
        <f aca="false">MAX(0,D257+E257-H257)</f>
        <v>0</v>
      </c>
    </row>
    <row r="258" customFormat="false" ht="15" hidden="false" customHeight="true" outlineLevel="0" collapsed="false">
      <c r="A258" s="22" t="n">
        <v>257</v>
      </c>
      <c r="B258" s="23" t="n">
        <f aca="false">EDATE(B257,1)</f>
        <v>54027</v>
      </c>
      <c r="C258" s="24" t="str">
        <f aca="false">IF(D258&lt;=0,"Paid Off",IF(A258&lt;='Inputs &amp; Summary'!$B$7,"Draw (Interest-Only)","Repayment"))</f>
        <v>Paid Off</v>
      </c>
      <c r="D258" s="25" t="n">
        <f aca="false">J257</f>
        <v>0</v>
      </c>
      <c r="E258" s="25" t="n">
        <f aca="false">D258*'Inputs &amp; Summary'!$B$14</f>
        <v>0</v>
      </c>
      <c r="F258" s="25" t="n">
        <f aca="false">IF(D258&lt;=0,0,IF(A258&lt;='Inputs &amp; Summary'!$B$7,E258,MIN(D258+E258,(-PMT('Inputs &amp; Summary'!$B$14,'Inputs &amp; Summary'!$B$8,'Inputs &amp; Summary'!$B$16)))))</f>
        <v>0</v>
      </c>
      <c r="G258" s="25" t="n">
        <f aca="false">IF(D258&lt;=0,0,'Inputs &amp; Summary'!$B$9)</f>
        <v>0</v>
      </c>
      <c r="H258" s="25" t="n">
        <f aca="false">MIN(D258+E258,F258+G258)</f>
        <v>0</v>
      </c>
      <c r="I258" s="25" t="n">
        <f aca="false">H258-E258</f>
        <v>0</v>
      </c>
      <c r="J258" s="25" t="n">
        <f aca="false">MAX(0,D258+E258-H258)</f>
        <v>0</v>
      </c>
    </row>
    <row r="259" customFormat="false" ht="15" hidden="false" customHeight="true" outlineLevel="0" collapsed="false">
      <c r="A259" s="22" t="n">
        <v>258</v>
      </c>
      <c r="B259" s="23" t="n">
        <f aca="false">EDATE(B258,1)</f>
        <v>54058</v>
      </c>
      <c r="C259" s="24" t="str">
        <f aca="false">IF(D259&lt;=0,"Paid Off",IF(A259&lt;='Inputs &amp; Summary'!$B$7,"Draw (Interest-Only)","Repayment"))</f>
        <v>Paid Off</v>
      </c>
      <c r="D259" s="25" t="n">
        <f aca="false">J258</f>
        <v>0</v>
      </c>
      <c r="E259" s="25" t="n">
        <f aca="false">D259*'Inputs &amp; Summary'!$B$14</f>
        <v>0</v>
      </c>
      <c r="F259" s="25" t="n">
        <f aca="false">IF(D259&lt;=0,0,IF(A259&lt;='Inputs &amp; Summary'!$B$7,E259,MIN(D259+E259,(-PMT('Inputs &amp; Summary'!$B$14,'Inputs &amp; Summary'!$B$8,'Inputs &amp; Summary'!$B$16)))))</f>
        <v>0</v>
      </c>
      <c r="G259" s="25" t="n">
        <f aca="false">IF(D259&lt;=0,0,'Inputs &amp; Summary'!$B$9)</f>
        <v>0</v>
      </c>
      <c r="H259" s="25" t="n">
        <f aca="false">MIN(D259+E259,F259+G259)</f>
        <v>0</v>
      </c>
      <c r="I259" s="25" t="n">
        <f aca="false">H259-E259</f>
        <v>0</v>
      </c>
      <c r="J259" s="25" t="n">
        <f aca="false">MAX(0,D259+E259-H259)</f>
        <v>0</v>
      </c>
    </row>
    <row r="260" customFormat="false" ht="15" hidden="false" customHeight="true" outlineLevel="0" collapsed="false">
      <c r="A260" s="22" t="n">
        <v>259</v>
      </c>
      <c r="B260" s="23" t="n">
        <f aca="false">EDATE(B259,1)</f>
        <v>54089</v>
      </c>
      <c r="C260" s="24" t="str">
        <f aca="false">IF(D260&lt;=0,"Paid Off",IF(A260&lt;='Inputs &amp; Summary'!$B$7,"Draw (Interest-Only)","Repayment"))</f>
        <v>Paid Off</v>
      </c>
      <c r="D260" s="25" t="n">
        <f aca="false">J259</f>
        <v>0</v>
      </c>
      <c r="E260" s="25" t="n">
        <f aca="false">D260*'Inputs &amp; Summary'!$B$14</f>
        <v>0</v>
      </c>
      <c r="F260" s="25" t="n">
        <f aca="false">IF(D260&lt;=0,0,IF(A260&lt;='Inputs &amp; Summary'!$B$7,E260,MIN(D260+E260,(-PMT('Inputs &amp; Summary'!$B$14,'Inputs &amp; Summary'!$B$8,'Inputs &amp; Summary'!$B$16)))))</f>
        <v>0</v>
      </c>
      <c r="G260" s="25" t="n">
        <f aca="false">IF(D260&lt;=0,0,'Inputs &amp; Summary'!$B$9)</f>
        <v>0</v>
      </c>
      <c r="H260" s="25" t="n">
        <f aca="false">MIN(D260+E260,F260+G260)</f>
        <v>0</v>
      </c>
      <c r="I260" s="25" t="n">
        <f aca="false">H260-E260</f>
        <v>0</v>
      </c>
      <c r="J260" s="25" t="n">
        <f aca="false">MAX(0,D260+E260-H260)</f>
        <v>0</v>
      </c>
    </row>
    <row r="261" customFormat="false" ht="15" hidden="false" customHeight="true" outlineLevel="0" collapsed="false">
      <c r="A261" s="22" t="n">
        <v>260</v>
      </c>
      <c r="B261" s="23" t="n">
        <f aca="false">EDATE(B260,1)</f>
        <v>54118</v>
      </c>
      <c r="C261" s="24" t="str">
        <f aca="false">IF(D261&lt;=0,"Paid Off",IF(A261&lt;='Inputs &amp; Summary'!$B$7,"Draw (Interest-Only)","Repayment"))</f>
        <v>Paid Off</v>
      </c>
      <c r="D261" s="25" t="n">
        <f aca="false">J260</f>
        <v>0</v>
      </c>
      <c r="E261" s="25" t="n">
        <f aca="false">D261*'Inputs &amp; Summary'!$B$14</f>
        <v>0</v>
      </c>
      <c r="F261" s="25" t="n">
        <f aca="false">IF(D261&lt;=0,0,IF(A261&lt;='Inputs &amp; Summary'!$B$7,E261,MIN(D261+E261,(-PMT('Inputs &amp; Summary'!$B$14,'Inputs &amp; Summary'!$B$8,'Inputs &amp; Summary'!$B$16)))))</f>
        <v>0</v>
      </c>
      <c r="G261" s="25" t="n">
        <f aca="false">IF(D261&lt;=0,0,'Inputs &amp; Summary'!$B$9)</f>
        <v>0</v>
      </c>
      <c r="H261" s="25" t="n">
        <f aca="false">MIN(D261+E261,F261+G261)</f>
        <v>0</v>
      </c>
      <c r="I261" s="25" t="n">
        <f aca="false">H261-E261</f>
        <v>0</v>
      </c>
      <c r="J261" s="25" t="n">
        <f aca="false">MAX(0,D261+E261-H261)</f>
        <v>0</v>
      </c>
    </row>
    <row r="262" customFormat="false" ht="15" hidden="false" customHeight="true" outlineLevel="0" collapsed="false">
      <c r="A262" s="22" t="n">
        <v>261</v>
      </c>
      <c r="B262" s="23" t="n">
        <f aca="false">EDATE(B261,1)</f>
        <v>54149</v>
      </c>
      <c r="C262" s="24" t="str">
        <f aca="false">IF(D262&lt;=0,"Paid Off",IF(A262&lt;='Inputs &amp; Summary'!$B$7,"Draw (Interest-Only)","Repayment"))</f>
        <v>Paid Off</v>
      </c>
      <c r="D262" s="25" t="n">
        <f aca="false">J261</f>
        <v>0</v>
      </c>
      <c r="E262" s="25" t="n">
        <f aca="false">D262*'Inputs &amp; Summary'!$B$14</f>
        <v>0</v>
      </c>
      <c r="F262" s="25" t="n">
        <f aca="false">IF(D262&lt;=0,0,IF(A262&lt;='Inputs &amp; Summary'!$B$7,E262,MIN(D262+E262,(-PMT('Inputs &amp; Summary'!$B$14,'Inputs &amp; Summary'!$B$8,'Inputs &amp; Summary'!$B$16)))))</f>
        <v>0</v>
      </c>
      <c r="G262" s="25" t="n">
        <f aca="false">IF(D262&lt;=0,0,'Inputs &amp; Summary'!$B$9)</f>
        <v>0</v>
      </c>
      <c r="H262" s="25" t="n">
        <f aca="false">MIN(D262+E262,F262+G262)</f>
        <v>0</v>
      </c>
      <c r="I262" s="25" t="n">
        <f aca="false">H262-E262</f>
        <v>0</v>
      </c>
      <c r="J262" s="25" t="n">
        <f aca="false">MAX(0,D262+E262-H262)</f>
        <v>0</v>
      </c>
    </row>
    <row r="263" customFormat="false" ht="15" hidden="false" customHeight="true" outlineLevel="0" collapsed="false">
      <c r="A263" s="22" t="n">
        <v>262</v>
      </c>
      <c r="B263" s="23" t="n">
        <f aca="false">EDATE(B262,1)</f>
        <v>54179</v>
      </c>
      <c r="C263" s="24" t="str">
        <f aca="false">IF(D263&lt;=0,"Paid Off",IF(A263&lt;='Inputs &amp; Summary'!$B$7,"Draw (Interest-Only)","Repayment"))</f>
        <v>Paid Off</v>
      </c>
      <c r="D263" s="25" t="n">
        <f aca="false">J262</f>
        <v>0</v>
      </c>
      <c r="E263" s="25" t="n">
        <f aca="false">D263*'Inputs &amp; Summary'!$B$14</f>
        <v>0</v>
      </c>
      <c r="F263" s="25" t="n">
        <f aca="false">IF(D263&lt;=0,0,IF(A263&lt;='Inputs &amp; Summary'!$B$7,E263,MIN(D263+E263,(-PMT('Inputs &amp; Summary'!$B$14,'Inputs &amp; Summary'!$B$8,'Inputs &amp; Summary'!$B$16)))))</f>
        <v>0</v>
      </c>
      <c r="G263" s="25" t="n">
        <f aca="false">IF(D263&lt;=0,0,'Inputs &amp; Summary'!$B$9)</f>
        <v>0</v>
      </c>
      <c r="H263" s="25" t="n">
        <f aca="false">MIN(D263+E263,F263+G263)</f>
        <v>0</v>
      </c>
      <c r="I263" s="25" t="n">
        <f aca="false">H263-E263</f>
        <v>0</v>
      </c>
      <c r="J263" s="25" t="n">
        <f aca="false">MAX(0,D263+E263-H263)</f>
        <v>0</v>
      </c>
    </row>
    <row r="264" customFormat="false" ht="15" hidden="false" customHeight="true" outlineLevel="0" collapsed="false">
      <c r="A264" s="22" t="n">
        <v>263</v>
      </c>
      <c r="B264" s="23" t="n">
        <f aca="false">EDATE(B263,1)</f>
        <v>54210</v>
      </c>
      <c r="C264" s="24" t="str">
        <f aca="false">IF(D264&lt;=0,"Paid Off",IF(A264&lt;='Inputs &amp; Summary'!$B$7,"Draw (Interest-Only)","Repayment"))</f>
        <v>Paid Off</v>
      </c>
      <c r="D264" s="25" t="n">
        <f aca="false">J263</f>
        <v>0</v>
      </c>
      <c r="E264" s="25" t="n">
        <f aca="false">D264*'Inputs &amp; Summary'!$B$14</f>
        <v>0</v>
      </c>
      <c r="F264" s="25" t="n">
        <f aca="false">IF(D264&lt;=0,0,IF(A264&lt;='Inputs &amp; Summary'!$B$7,E264,MIN(D264+E264,(-PMT('Inputs &amp; Summary'!$B$14,'Inputs &amp; Summary'!$B$8,'Inputs &amp; Summary'!$B$16)))))</f>
        <v>0</v>
      </c>
      <c r="G264" s="25" t="n">
        <f aca="false">IF(D264&lt;=0,0,'Inputs &amp; Summary'!$B$9)</f>
        <v>0</v>
      </c>
      <c r="H264" s="25" t="n">
        <f aca="false">MIN(D264+E264,F264+G264)</f>
        <v>0</v>
      </c>
      <c r="I264" s="25" t="n">
        <f aca="false">H264-E264</f>
        <v>0</v>
      </c>
      <c r="J264" s="25" t="n">
        <f aca="false">MAX(0,D264+E264-H264)</f>
        <v>0</v>
      </c>
    </row>
    <row r="265" customFormat="false" ht="15" hidden="false" customHeight="true" outlineLevel="0" collapsed="false">
      <c r="A265" s="22" t="n">
        <v>264</v>
      </c>
      <c r="B265" s="23" t="n">
        <f aca="false">EDATE(B264,1)</f>
        <v>54240</v>
      </c>
      <c r="C265" s="24" t="str">
        <f aca="false">IF(D265&lt;=0,"Paid Off",IF(A265&lt;='Inputs &amp; Summary'!$B$7,"Draw (Interest-Only)","Repayment"))</f>
        <v>Paid Off</v>
      </c>
      <c r="D265" s="25" t="n">
        <f aca="false">J264</f>
        <v>0</v>
      </c>
      <c r="E265" s="25" t="n">
        <f aca="false">D265*'Inputs &amp; Summary'!$B$14</f>
        <v>0</v>
      </c>
      <c r="F265" s="25" t="n">
        <f aca="false">IF(D265&lt;=0,0,IF(A265&lt;='Inputs &amp; Summary'!$B$7,E265,MIN(D265+E265,(-PMT('Inputs &amp; Summary'!$B$14,'Inputs &amp; Summary'!$B$8,'Inputs &amp; Summary'!$B$16)))))</f>
        <v>0</v>
      </c>
      <c r="G265" s="25" t="n">
        <f aca="false">IF(D265&lt;=0,0,'Inputs &amp; Summary'!$B$9)</f>
        <v>0</v>
      </c>
      <c r="H265" s="25" t="n">
        <f aca="false">MIN(D265+E265,F265+G265)</f>
        <v>0</v>
      </c>
      <c r="I265" s="25" t="n">
        <f aca="false">H265-E265</f>
        <v>0</v>
      </c>
      <c r="J265" s="25" t="n">
        <f aca="false">MAX(0,D265+E265-H265)</f>
        <v>0</v>
      </c>
    </row>
    <row r="266" customFormat="false" ht="15" hidden="false" customHeight="true" outlineLevel="0" collapsed="false">
      <c r="A266" s="22" t="n">
        <v>265</v>
      </c>
      <c r="B266" s="23" t="n">
        <f aca="false">EDATE(B265,1)</f>
        <v>54271</v>
      </c>
      <c r="C266" s="24" t="str">
        <f aca="false">IF(D266&lt;=0,"Paid Off",IF(A266&lt;='Inputs &amp; Summary'!$B$7,"Draw (Interest-Only)","Repayment"))</f>
        <v>Paid Off</v>
      </c>
      <c r="D266" s="25" t="n">
        <f aca="false">J265</f>
        <v>0</v>
      </c>
      <c r="E266" s="25" t="n">
        <f aca="false">D266*'Inputs &amp; Summary'!$B$14</f>
        <v>0</v>
      </c>
      <c r="F266" s="25" t="n">
        <f aca="false">IF(D266&lt;=0,0,IF(A266&lt;='Inputs &amp; Summary'!$B$7,E266,MIN(D266+E266,(-PMT('Inputs &amp; Summary'!$B$14,'Inputs &amp; Summary'!$B$8,'Inputs &amp; Summary'!$B$16)))))</f>
        <v>0</v>
      </c>
      <c r="G266" s="25" t="n">
        <f aca="false">IF(D266&lt;=0,0,'Inputs &amp; Summary'!$B$9)</f>
        <v>0</v>
      </c>
      <c r="H266" s="25" t="n">
        <f aca="false">MIN(D266+E266,F266+G266)</f>
        <v>0</v>
      </c>
      <c r="I266" s="25" t="n">
        <f aca="false">H266-E266</f>
        <v>0</v>
      </c>
      <c r="J266" s="25" t="n">
        <f aca="false">MAX(0,D266+E266-H266)</f>
        <v>0</v>
      </c>
    </row>
    <row r="267" customFormat="false" ht="15" hidden="false" customHeight="true" outlineLevel="0" collapsed="false">
      <c r="A267" s="22" t="n">
        <v>266</v>
      </c>
      <c r="B267" s="23" t="n">
        <f aca="false">EDATE(B266,1)</f>
        <v>54302</v>
      </c>
      <c r="C267" s="24" t="str">
        <f aca="false">IF(D267&lt;=0,"Paid Off",IF(A267&lt;='Inputs &amp; Summary'!$B$7,"Draw (Interest-Only)","Repayment"))</f>
        <v>Paid Off</v>
      </c>
      <c r="D267" s="25" t="n">
        <f aca="false">J266</f>
        <v>0</v>
      </c>
      <c r="E267" s="25" t="n">
        <f aca="false">D267*'Inputs &amp; Summary'!$B$14</f>
        <v>0</v>
      </c>
      <c r="F267" s="25" t="n">
        <f aca="false">IF(D267&lt;=0,0,IF(A267&lt;='Inputs &amp; Summary'!$B$7,E267,MIN(D267+E267,(-PMT('Inputs &amp; Summary'!$B$14,'Inputs &amp; Summary'!$B$8,'Inputs &amp; Summary'!$B$16)))))</f>
        <v>0</v>
      </c>
      <c r="G267" s="25" t="n">
        <f aca="false">IF(D267&lt;=0,0,'Inputs &amp; Summary'!$B$9)</f>
        <v>0</v>
      </c>
      <c r="H267" s="25" t="n">
        <f aca="false">MIN(D267+E267,F267+G267)</f>
        <v>0</v>
      </c>
      <c r="I267" s="25" t="n">
        <f aca="false">H267-E267</f>
        <v>0</v>
      </c>
      <c r="J267" s="25" t="n">
        <f aca="false">MAX(0,D267+E267-H267)</f>
        <v>0</v>
      </c>
    </row>
    <row r="268" customFormat="false" ht="15" hidden="false" customHeight="true" outlineLevel="0" collapsed="false">
      <c r="A268" s="22" t="n">
        <v>267</v>
      </c>
      <c r="B268" s="23" t="n">
        <f aca="false">EDATE(B267,1)</f>
        <v>54332</v>
      </c>
      <c r="C268" s="24" t="str">
        <f aca="false">IF(D268&lt;=0,"Paid Off",IF(A268&lt;='Inputs &amp; Summary'!$B$7,"Draw (Interest-Only)","Repayment"))</f>
        <v>Paid Off</v>
      </c>
      <c r="D268" s="25" t="n">
        <f aca="false">J267</f>
        <v>0</v>
      </c>
      <c r="E268" s="25" t="n">
        <f aca="false">D268*'Inputs &amp; Summary'!$B$14</f>
        <v>0</v>
      </c>
      <c r="F268" s="25" t="n">
        <f aca="false">IF(D268&lt;=0,0,IF(A268&lt;='Inputs &amp; Summary'!$B$7,E268,MIN(D268+E268,(-PMT('Inputs &amp; Summary'!$B$14,'Inputs &amp; Summary'!$B$8,'Inputs &amp; Summary'!$B$16)))))</f>
        <v>0</v>
      </c>
      <c r="G268" s="25" t="n">
        <f aca="false">IF(D268&lt;=0,0,'Inputs &amp; Summary'!$B$9)</f>
        <v>0</v>
      </c>
      <c r="H268" s="25" t="n">
        <f aca="false">MIN(D268+E268,F268+G268)</f>
        <v>0</v>
      </c>
      <c r="I268" s="25" t="n">
        <f aca="false">H268-E268</f>
        <v>0</v>
      </c>
      <c r="J268" s="25" t="n">
        <f aca="false">MAX(0,D268+E268-H268)</f>
        <v>0</v>
      </c>
    </row>
    <row r="269" customFormat="false" ht="15" hidden="false" customHeight="true" outlineLevel="0" collapsed="false">
      <c r="A269" s="22" t="n">
        <v>268</v>
      </c>
      <c r="B269" s="23" t="n">
        <f aca="false">EDATE(B268,1)</f>
        <v>54363</v>
      </c>
      <c r="C269" s="24" t="str">
        <f aca="false">IF(D269&lt;=0,"Paid Off",IF(A269&lt;='Inputs &amp; Summary'!$B$7,"Draw (Interest-Only)","Repayment"))</f>
        <v>Paid Off</v>
      </c>
      <c r="D269" s="25" t="n">
        <f aca="false">J268</f>
        <v>0</v>
      </c>
      <c r="E269" s="25" t="n">
        <f aca="false">D269*'Inputs &amp; Summary'!$B$14</f>
        <v>0</v>
      </c>
      <c r="F269" s="25" t="n">
        <f aca="false">IF(D269&lt;=0,0,IF(A269&lt;='Inputs &amp; Summary'!$B$7,E269,MIN(D269+E269,(-PMT('Inputs &amp; Summary'!$B$14,'Inputs &amp; Summary'!$B$8,'Inputs &amp; Summary'!$B$16)))))</f>
        <v>0</v>
      </c>
      <c r="G269" s="25" t="n">
        <f aca="false">IF(D269&lt;=0,0,'Inputs &amp; Summary'!$B$9)</f>
        <v>0</v>
      </c>
      <c r="H269" s="25" t="n">
        <f aca="false">MIN(D269+E269,F269+G269)</f>
        <v>0</v>
      </c>
      <c r="I269" s="25" t="n">
        <f aca="false">H269-E269</f>
        <v>0</v>
      </c>
      <c r="J269" s="25" t="n">
        <f aca="false">MAX(0,D269+E269-H269)</f>
        <v>0</v>
      </c>
    </row>
    <row r="270" customFormat="false" ht="15" hidden="false" customHeight="true" outlineLevel="0" collapsed="false">
      <c r="A270" s="22" t="n">
        <v>269</v>
      </c>
      <c r="B270" s="23" t="n">
        <f aca="false">EDATE(B269,1)</f>
        <v>54393</v>
      </c>
      <c r="C270" s="24" t="str">
        <f aca="false">IF(D270&lt;=0,"Paid Off",IF(A270&lt;='Inputs &amp; Summary'!$B$7,"Draw (Interest-Only)","Repayment"))</f>
        <v>Paid Off</v>
      </c>
      <c r="D270" s="25" t="n">
        <f aca="false">J269</f>
        <v>0</v>
      </c>
      <c r="E270" s="25" t="n">
        <f aca="false">D270*'Inputs &amp; Summary'!$B$14</f>
        <v>0</v>
      </c>
      <c r="F270" s="25" t="n">
        <f aca="false">IF(D270&lt;=0,0,IF(A270&lt;='Inputs &amp; Summary'!$B$7,E270,MIN(D270+E270,(-PMT('Inputs &amp; Summary'!$B$14,'Inputs &amp; Summary'!$B$8,'Inputs &amp; Summary'!$B$16)))))</f>
        <v>0</v>
      </c>
      <c r="G270" s="25" t="n">
        <f aca="false">IF(D270&lt;=0,0,'Inputs &amp; Summary'!$B$9)</f>
        <v>0</v>
      </c>
      <c r="H270" s="25" t="n">
        <f aca="false">MIN(D270+E270,F270+G270)</f>
        <v>0</v>
      </c>
      <c r="I270" s="25" t="n">
        <f aca="false">H270-E270</f>
        <v>0</v>
      </c>
      <c r="J270" s="25" t="n">
        <f aca="false">MAX(0,D270+E270-H270)</f>
        <v>0</v>
      </c>
    </row>
    <row r="271" customFormat="false" ht="15" hidden="false" customHeight="true" outlineLevel="0" collapsed="false">
      <c r="A271" s="22" t="n">
        <v>270</v>
      </c>
      <c r="B271" s="23" t="n">
        <f aca="false">EDATE(B270,1)</f>
        <v>54424</v>
      </c>
      <c r="C271" s="24" t="str">
        <f aca="false">IF(D271&lt;=0,"Paid Off",IF(A271&lt;='Inputs &amp; Summary'!$B$7,"Draw (Interest-Only)","Repayment"))</f>
        <v>Paid Off</v>
      </c>
      <c r="D271" s="25" t="n">
        <f aca="false">J270</f>
        <v>0</v>
      </c>
      <c r="E271" s="25" t="n">
        <f aca="false">D271*'Inputs &amp; Summary'!$B$14</f>
        <v>0</v>
      </c>
      <c r="F271" s="25" t="n">
        <f aca="false">IF(D271&lt;=0,0,IF(A271&lt;='Inputs &amp; Summary'!$B$7,E271,MIN(D271+E271,(-PMT('Inputs &amp; Summary'!$B$14,'Inputs &amp; Summary'!$B$8,'Inputs &amp; Summary'!$B$16)))))</f>
        <v>0</v>
      </c>
      <c r="G271" s="25" t="n">
        <f aca="false">IF(D271&lt;=0,0,'Inputs &amp; Summary'!$B$9)</f>
        <v>0</v>
      </c>
      <c r="H271" s="25" t="n">
        <f aca="false">MIN(D271+E271,F271+G271)</f>
        <v>0</v>
      </c>
      <c r="I271" s="25" t="n">
        <f aca="false">H271-E271</f>
        <v>0</v>
      </c>
      <c r="J271" s="25" t="n">
        <f aca="false">MAX(0,D271+E271-H271)</f>
        <v>0</v>
      </c>
    </row>
    <row r="272" customFormat="false" ht="15" hidden="false" customHeight="true" outlineLevel="0" collapsed="false">
      <c r="A272" s="22" t="n">
        <v>271</v>
      </c>
      <c r="B272" s="23" t="n">
        <f aca="false">EDATE(B271,1)</f>
        <v>54455</v>
      </c>
      <c r="C272" s="24" t="str">
        <f aca="false">IF(D272&lt;=0,"Paid Off",IF(A272&lt;='Inputs &amp; Summary'!$B$7,"Draw (Interest-Only)","Repayment"))</f>
        <v>Paid Off</v>
      </c>
      <c r="D272" s="25" t="n">
        <f aca="false">J271</f>
        <v>0</v>
      </c>
      <c r="E272" s="25" t="n">
        <f aca="false">D272*'Inputs &amp; Summary'!$B$14</f>
        <v>0</v>
      </c>
      <c r="F272" s="25" t="n">
        <f aca="false">IF(D272&lt;=0,0,IF(A272&lt;='Inputs &amp; Summary'!$B$7,E272,MIN(D272+E272,(-PMT('Inputs &amp; Summary'!$B$14,'Inputs &amp; Summary'!$B$8,'Inputs &amp; Summary'!$B$16)))))</f>
        <v>0</v>
      </c>
      <c r="G272" s="25" t="n">
        <f aca="false">IF(D272&lt;=0,0,'Inputs &amp; Summary'!$B$9)</f>
        <v>0</v>
      </c>
      <c r="H272" s="25" t="n">
        <f aca="false">MIN(D272+E272,F272+G272)</f>
        <v>0</v>
      </c>
      <c r="I272" s="25" t="n">
        <f aca="false">H272-E272</f>
        <v>0</v>
      </c>
      <c r="J272" s="25" t="n">
        <f aca="false">MAX(0,D272+E272-H272)</f>
        <v>0</v>
      </c>
    </row>
    <row r="273" customFormat="false" ht="15" hidden="false" customHeight="true" outlineLevel="0" collapsed="false">
      <c r="A273" s="22" t="n">
        <v>272</v>
      </c>
      <c r="B273" s="23" t="n">
        <f aca="false">EDATE(B272,1)</f>
        <v>54483</v>
      </c>
      <c r="C273" s="24" t="str">
        <f aca="false">IF(D273&lt;=0,"Paid Off",IF(A273&lt;='Inputs &amp; Summary'!$B$7,"Draw (Interest-Only)","Repayment"))</f>
        <v>Paid Off</v>
      </c>
      <c r="D273" s="25" t="n">
        <f aca="false">J272</f>
        <v>0</v>
      </c>
      <c r="E273" s="25" t="n">
        <f aca="false">D273*'Inputs &amp; Summary'!$B$14</f>
        <v>0</v>
      </c>
      <c r="F273" s="25" t="n">
        <f aca="false">IF(D273&lt;=0,0,IF(A273&lt;='Inputs &amp; Summary'!$B$7,E273,MIN(D273+E273,(-PMT('Inputs &amp; Summary'!$B$14,'Inputs &amp; Summary'!$B$8,'Inputs &amp; Summary'!$B$16)))))</f>
        <v>0</v>
      </c>
      <c r="G273" s="25" t="n">
        <f aca="false">IF(D273&lt;=0,0,'Inputs &amp; Summary'!$B$9)</f>
        <v>0</v>
      </c>
      <c r="H273" s="25" t="n">
        <f aca="false">MIN(D273+E273,F273+G273)</f>
        <v>0</v>
      </c>
      <c r="I273" s="25" t="n">
        <f aca="false">H273-E273</f>
        <v>0</v>
      </c>
      <c r="J273" s="25" t="n">
        <f aca="false">MAX(0,D273+E273-H273)</f>
        <v>0</v>
      </c>
    </row>
    <row r="274" customFormat="false" ht="15" hidden="false" customHeight="true" outlineLevel="0" collapsed="false">
      <c r="A274" s="22" t="n">
        <v>273</v>
      </c>
      <c r="B274" s="23" t="n">
        <f aca="false">EDATE(B273,1)</f>
        <v>54514</v>
      </c>
      <c r="C274" s="24" t="str">
        <f aca="false">IF(D274&lt;=0,"Paid Off",IF(A274&lt;='Inputs &amp; Summary'!$B$7,"Draw (Interest-Only)","Repayment"))</f>
        <v>Paid Off</v>
      </c>
      <c r="D274" s="25" t="n">
        <f aca="false">J273</f>
        <v>0</v>
      </c>
      <c r="E274" s="25" t="n">
        <f aca="false">D274*'Inputs &amp; Summary'!$B$14</f>
        <v>0</v>
      </c>
      <c r="F274" s="25" t="n">
        <f aca="false">IF(D274&lt;=0,0,IF(A274&lt;='Inputs &amp; Summary'!$B$7,E274,MIN(D274+E274,(-PMT('Inputs &amp; Summary'!$B$14,'Inputs &amp; Summary'!$B$8,'Inputs &amp; Summary'!$B$16)))))</f>
        <v>0</v>
      </c>
      <c r="G274" s="25" t="n">
        <f aca="false">IF(D274&lt;=0,0,'Inputs &amp; Summary'!$B$9)</f>
        <v>0</v>
      </c>
      <c r="H274" s="25" t="n">
        <f aca="false">MIN(D274+E274,F274+G274)</f>
        <v>0</v>
      </c>
      <c r="I274" s="25" t="n">
        <f aca="false">H274-E274</f>
        <v>0</v>
      </c>
      <c r="J274" s="25" t="n">
        <f aca="false">MAX(0,D274+E274-H274)</f>
        <v>0</v>
      </c>
    </row>
    <row r="275" customFormat="false" ht="15" hidden="false" customHeight="true" outlineLevel="0" collapsed="false">
      <c r="A275" s="22" t="n">
        <v>274</v>
      </c>
      <c r="B275" s="23" t="n">
        <f aca="false">EDATE(B274,1)</f>
        <v>54544</v>
      </c>
      <c r="C275" s="24" t="str">
        <f aca="false">IF(D275&lt;=0,"Paid Off",IF(A275&lt;='Inputs &amp; Summary'!$B$7,"Draw (Interest-Only)","Repayment"))</f>
        <v>Paid Off</v>
      </c>
      <c r="D275" s="25" t="n">
        <f aca="false">J274</f>
        <v>0</v>
      </c>
      <c r="E275" s="25" t="n">
        <f aca="false">D275*'Inputs &amp; Summary'!$B$14</f>
        <v>0</v>
      </c>
      <c r="F275" s="25" t="n">
        <f aca="false">IF(D275&lt;=0,0,IF(A275&lt;='Inputs &amp; Summary'!$B$7,E275,MIN(D275+E275,(-PMT('Inputs &amp; Summary'!$B$14,'Inputs &amp; Summary'!$B$8,'Inputs &amp; Summary'!$B$16)))))</f>
        <v>0</v>
      </c>
      <c r="G275" s="25" t="n">
        <f aca="false">IF(D275&lt;=0,0,'Inputs &amp; Summary'!$B$9)</f>
        <v>0</v>
      </c>
      <c r="H275" s="25" t="n">
        <f aca="false">MIN(D275+E275,F275+G275)</f>
        <v>0</v>
      </c>
      <c r="I275" s="25" t="n">
        <f aca="false">H275-E275</f>
        <v>0</v>
      </c>
      <c r="J275" s="25" t="n">
        <f aca="false">MAX(0,D275+E275-H275)</f>
        <v>0</v>
      </c>
    </row>
    <row r="276" customFormat="false" ht="15" hidden="false" customHeight="true" outlineLevel="0" collapsed="false">
      <c r="A276" s="22" t="n">
        <v>275</v>
      </c>
      <c r="B276" s="23" t="n">
        <f aca="false">EDATE(B275,1)</f>
        <v>54575</v>
      </c>
      <c r="C276" s="24" t="str">
        <f aca="false">IF(D276&lt;=0,"Paid Off",IF(A276&lt;='Inputs &amp; Summary'!$B$7,"Draw (Interest-Only)","Repayment"))</f>
        <v>Paid Off</v>
      </c>
      <c r="D276" s="25" t="n">
        <f aca="false">J275</f>
        <v>0</v>
      </c>
      <c r="E276" s="25" t="n">
        <f aca="false">D276*'Inputs &amp; Summary'!$B$14</f>
        <v>0</v>
      </c>
      <c r="F276" s="25" t="n">
        <f aca="false">IF(D276&lt;=0,0,IF(A276&lt;='Inputs &amp; Summary'!$B$7,E276,MIN(D276+E276,(-PMT('Inputs &amp; Summary'!$B$14,'Inputs &amp; Summary'!$B$8,'Inputs &amp; Summary'!$B$16)))))</f>
        <v>0</v>
      </c>
      <c r="G276" s="25" t="n">
        <f aca="false">IF(D276&lt;=0,0,'Inputs &amp; Summary'!$B$9)</f>
        <v>0</v>
      </c>
      <c r="H276" s="25" t="n">
        <f aca="false">MIN(D276+E276,F276+G276)</f>
        <v>0</v>
      </c>
      <c r="I276" s="25" t="n">
        <f aca="false">H276-E276</f>
        <v>0</v>
      </c>
      <c r="J276" s="25" t="n">
        <f aca="false">MAX(0,D276+E276-H276)</f>
        <v>0</v>
      </c>
    </row>
    <row r="277" customFormat="false" ht="15" hidden="false" customHeight="true" outlineLevel="0" collapsed="false">
      <c r="A277" s="22" t="n">
        <v>276</v>
      </c>
      <c r="B277" s="23" t="n">
        <f aca="false">EDATE(B276,1)</f>
        <v>54605</v>
      </c>
      <c r="C277" s="24" t="str">
        <f aca="false">IF(D277&lt;=0,"Paid Off",IF(A277&lt;='Inputs &amp; Summary'!$B$7,"Draw (Interest-Only)","Repayment"))</f>
        <v>Paid Off</v>
      </c>
      <c r="D277" s="25" t="n">
        <f aca="false">J276</f>
        <v>0</v>
      </c>
      <c r="E277" s="25" t="n">
        <f aca="false">D277*'Inputs &amp; Summary'!$B$14</f>
        <v>0</v>
      </c>
      <c r="F277" s="25" t="n">
        <f aca="false">IF(D277&lt;=0,0,IF(A277&lt;='Inputs &amp; Summary'!$B$7,E277,MIN(D277+E277,(-PMT('Inputs &amp; Summary'!$B$14,'Inputs &amp; Summary'!$B$8,'Inputs &amp; Summary'!$B$16)))))</f>
        <v>0</v>
      </c>
      <c r="G277" s="25" t="n">
        <f aca="false">IF(D277&lt;=0,0,'Inputs &amp; Summary'!$B$9)</f>
        <v>0</v>
      </c>
      <c r="H277" s="25" t="n">
        <f aca="false">MIN(D277+E277,F277+G277)</f>
        <v>0</v>
      </c>
      <c r="I277" s="25" t="n">
        <f aca="false">H277-E277</f>
        <v>0</v>
      </c>
      <c r="J277" s="25" t="n">
        <f aca="false">MAX(0,D277+E277-H277)</f>
        <v>0</v>
      </c>
    </row>
    <row r="278" customFormat="false" ht="15" hidden="false" customHeight="true" outlineLevel="0" collapsed="false">
      <c r="A278" s="22" t="n">
        <v>277</v>
      </c>
      <c r="B278" s="23" t="n">
        <f aca="false">EDATE(B277,1)</f>
        <v>54636</v>
      </c>
      <c r="C278" s="24" t="str">
        <f aca="false">IF(D278&lt;=0,"Paid Off",IF(A278&lt;='Inputs &amp; Summary'!$B$7,"Draw (Interest-Only)","Repayment"))</f>
        <v>Paid Off</v>
      </c>
      <c r="D278" s="25" t="n">
        <f aca="false">J277</f>
        <v>0</v>
      </c>
      <c r="E278" s="25" t="n">
        <f aca="false">D278*'Inputs &amp; Summary'!$B$14</f>
        <v>0</v>
      </c>
      <c r="F278" s="25" t="n">
        <f aca="false">IF(D278&lt;=0,0,IF(A278&lt;='Inputs &amp; Summary'!$B$7,E278,MIN(D278+E278,(-PMT('Inputs &amp; Summary'!$B$14,'Inputs &amp; Summary'!$B$8,'Inputs &amp; Summary'!$B$16)))))</f>
        <v>0</v>
      </c>
      <c r="G278" s="25" t="n">
        <f aca="false">IF(D278&lt;=0,0,'Inputs &amp; Summary'!$B$9)</f>
        <v>0</v>
      </c>
      <c r="H278" s="25" t="n">
        <f aca="false">MIN(D278+E278,F278+G278)</f>
        <v>0</v>
      </c>
      <c r="I278" s="25" t="n">
        <f aca="false">H278-E278</f>
        <v>0</v>
      </c>
      <c r="J278" s="25" t="n">
        <f aca="false">MAX(0,D278+E278-H278)</f>
        <v>0</v>
      </c>
    </row>
    <row r="279" customFormat="false" ht="15" hidden="false" customHeight="true" outlineLevel="0" collapsed="false">
      <c r="A279" s="22" t="n">
        <v>278</v>
      </c>
      <c r="B279" s="23" t="n">
        <f aca="false">EDATE(B278,1)</f>
        <v>54667</v>
      </c>
      <c r="C279" s="24" t="str">
        <f aca="false">IF(D279&lt;=0,"Paid Off",IF(A279&lt;='Inputs &amp; Summary'!$B$7,"Draw (Interest-Only)","Repayment"))</f>
        <v>Paid Off</v>
      </c>
      <c r="D279" s="25" t="n">
        <f aca="false">J278</f>
        <v>0</v>
      </c>
      <c r="E279" s="25" t="n">
        <f aca="false">D279*'Inputs &amp; Summary'!$B$14</f>
        <v>0</v>
      </c>
      <c r="F279" s="25" t="n">
        <f aca="false">IF(D279&lt;=0,0,IF(A279&lt;='Inputs &amp; Summary'!$B$7,E279,MIN(D279+E279,(-PMT('Inputs &amp; Summary'!$B$14,'Inputs &amp; Summary'!$B$8,'Inputs &amp; Summary'!$B$16)))))</f>
        <v>0</v>
      </c>
      <c r="G279" s="25" t="n">
        <f aca="false">IF(D279&lt;=0,0,'Inputs &amp; Summary'!$B$9)</f>
        <v>0</v>
      </c>
      <c r="H279" s="25" t="n">
        <f aca="false">MIN(D279+E279,F279+G279)</f>
        <v>0</v>
      </c>
      <c r="I279" s="25" t="n">
        <f aca="false">H279-E279</f>
        <v>0</v>
      </c>
      <c r="J279" s="25" t="n">
        <f aca="false">MAX(0,D279+E279-H279)</f>
        <v>0</v>
      </c>
    </row>
    <row r="280" customFormat="false" ht="15" hidden="false" customHeight="true" outlineLevel="0" collapsed="false">
      <c r="A280" s="22" t="n">
        <v>279</v>
      </c>
      <c r="B280" s="23" t="n">
        <f aca="false">EDATE(B279,1)</f>
        <v>54697</v>
      </c>
      <c r="C280" s="24" t="str">
        <f aca="false">IF(D280&lt;=0,"Paid Off",IF(A280&lt;='Inputs &amp; Summary'!$B$7,"Draw (Interest-Only)","Repayment"))</f>
        <v>Paid Off</v>
      </c>
      <c r="D280" s="25" t="n">
        <f aca="false">J279</f>
        <v>0</v>
      </c>
      <c r="E280" s="25" t="n">
        <f aca="false">D280*'Inputs &amp; Summary'!$B$14</f>
        <v>0</v>
      </c>
      <c r="F280" s="25" t="n">
        <f aca="false">IF(D280&lt;=0,0,IF(A280&lt;='Inputs &amp; Summary'!$B$7,E280,MIN(D280+E280,(-PMT('Inputs &amp; Summary'!$B$14,'Inputs &amp; Summary'!$B$8,'Inputs &amp; Summary'!$B$16)))))</f>
        <v>0</v>
      </c>
      <c r="G280" s="25" t="n">
        <f aca="false">IF(D280&lt;=0,0,'Inputs &amp; Summary'!$B$9)</f>
        <v>0</v>
      </c>
      <c r="H280" s="25" t="n">
        <f aca="false">MIN(D280+E280,F280+G280)</f>
        <v>0</v>
      </c>
      <c r="I280" s="25" t="n">
        <f aca="false">H280-E280</f>
        <v>0</v>
      </c>
      <c r="J280" s="25" t="n">
        <f aca="false">MAX(0,D280+E280-H280)</f>
        <v>0</v>
      </c>
    </row>
    <row r="281" customFormat="false" ht="15" hidden="false" customHeight="true" outlineLevel="0" collapsed="false">
      <c r="A281" s="22" t="n">
        <v>280</v>
      </c>
      <c r="B281" s="23" t="n">
        <f aca="false">EDATE(B280,1)</f>
        <v>54728</v>
      </c>
      <c r="C281" s="24" t="str">
        <f aca="false">IF(D281&lt;=0,"Paid Off",IF(A281&lt;='Inputs &amp; Summary'!$B$7,"Draw (Interest-Only)","Repayment"))</f>
        <v>Paid Off</v>
      </c>
      <c r="D281" s="25" t="n">
        <f aca="false">J280</f>
        <v>0</v>
      </c>
      <c r="E281" s="25" t="n">
        <f aca="false">D281*'Inputs &amp; Summary'!$B$14</f>
        <v>0</v>
      </c>
      <c r="F281" s="25" t="n">
        <f aca="false">IF(D281&lt;=0,0,IF(A281&lt;='Inputs &amp; Summary'!$B$7,E281,MIN(D281+E281,(-PMT('Inputs &amp; Summary'!$B$14,'Inputs &amp; Summary'!$B$8,'Inputs &amp; Summary'!$B$16)))))</f>
        <v>0</v>
      </c>
      <c r="G281" s="25" t="n">
        <f aca="false">IF(D281&lt;=0,0,'Inputs &amp; Summary'!$B$9)</f>
        <v>0</v>
      </c>
      <c r="H281" s="25" t="n">
        <f aca="false">MIN(D281+E281,F281+G281)</f>
        <v>0</v>
      </c>
      <c r="I281" s="25" t="n">
        <f aca="false">H281-E281</f>
        <v>0</v>
      </c>
      <c r="J281" s="25" t="n">
        <f aca="false">MAX(0,D281+E281-H281)</f>
        <v>0</v>
      </c>
    </row>
    <row r="282" customFormat="false" ht="15" hidden="false" customHeight="true" outlineLevel="0" collapsed="false">
      <c r="A282" s="22" t="n">
        <v>281</v>
      </c>
      <c r="B282" s="23" t="n">
        <f aca="false">EDATE(B281,1)</f>
        <v>54758</v>
      </c>
      <c r="C282" s="24" t="str">
        <f aca="false">IF(D282&lt;=0,"Paid Off",IF(A282&lt;='Inputs &amp; Summary'!$B$7,"Draw (Interest-Only)","Repayment"))</f>
        <v>Paid Off</v>
      </c>
      <c r="D282" s="25" t="n">
        <f aca="false">J281</f>
        <v>0</v>
      </c>
      <c r="E282" s="25" t="n">
        <f aca="false">D282*'Inputs &amp; Summary'!$B$14</f>
        <v>0</v>
      </c>
      <c r="F282" s="25" t="n">
        <f aca="false">IF(D282&lt;=0,0,IF(A282&lt;='Inputs &amp; Summary'!$B$7,E282,MIN(D282+E282,(-PMT('Inputs &amp; Summary'!$B$14,'Inputs &amp; Summary'!$B$8,'Inputs &amp; Summary'!$B$16)))))</f>
        <v>0</v>
      </c>
      <c r="G282" s="25" t="n">
        <f aca="false">IF(D282&lt;=0,0,'Inputs &amp; Summary'!$B$9)</f>
        <v>0</v>
      </c>
      <c r="H282" s="25" t="n">
        <f aca="false">MIN(D282+E282,F282+G282)</f>
        <v>0</v>
      </c>
      <c r="I282" s="25" t="n">
        <f aca="false">H282-E282</f>
        <v>0</v>
      </c>
      <c r="J282" s="25" t="n">
        <f aca="false">MAX(0,D282+E282-H282)</f>
        <v>0</v>
      </c>
    </row>
    <row r="283" customFormat="false" ht="15" hidden="false" customHeight="true" outlineLevel="0" collapsed="false">
      <c r="A283" s="22" t="n">
        <v>282</v>
      </c>
      <c r="B283" s="23" t="n">
        <f aca="false">EDATE(B282,1)</f>
        <v>54789</v>
      </c>
      <c r="C283" s="24" t="str">
        <f aca="false">IF(D283&lt;=0,"Paid Off",IF(A283&lt;='Inputs &amp; Summary'!$B$7,"Draw (Interest-Only)","Repayment"))</f>
        <v>Paid Off</v>
      </c>
      <c r="D283" s="25" t="n">
        <f aca="false">J282</f>
        <v>0</v>
      </c>
      <c r="E283" s="25" t="n">
        <f aca="false">D283*'Inputs &amp; Summary'!$B$14</f>
        <v>0</v>
      </c>
      <c r="F283" s="25" t="n">
        <f aca="false">IF(D283&lt;=0,0,IF(A283&lt;='Inputs &amp; Summary'!$B$7,E283,MIN(D283+E283,(-PMT('Inputs &amp; Summary'!$B$14,'Inputs &amp; Summary'!$B$8,'Inputs &amp; Summary'!$B$16)))))</f>
        <v>0</v>
      </c>
      <c r="G283" s="25" t="n">
        <f aca="false">IF(D283&lt;=0,0,'Inputs &amp; Summary'!$B$9)</f>
        <v>0</v>
      </c>
      <c r="H283" s="25" t="n">
        <f aca="false">MIN(D283+E283,F283+G283)</f>
        <v>0</v>
      </c>
      <c r="I283" s="25" t="n">
        <f aca="false">H283-E283</f>
        <v>0</v>
      </c>
      <c r="J283" s="25" t="n">
        <f aca="false">MAX(0,D283+E283-H283)</f>
        <v>0</v>
      </c>
    </row>
    <row r="284" customFormat="false" ht="15" hidden="false" customHeight="true" outlineLevel="0" collapsed="false">
      <c r="A284" s="22" t="n">
        <v>283</v>
      </c>
      <c r="B284" s="23" t="n">
        <f aca="false">EDATE(B283,1)</f>
        <v>54820</v>
      </c>
      <c r="C284" s="24" t="str">
        <f aca="false">IF(D284&lt;=0,"Paid Off",IF(A284&lt;='Inputs &amp; Summary'!$B$7,"Draw (Interest-Only)","Repayment"))</f>
        <v>Paid Off</v>
      </c>
      <c r="D284" s="25" t="n">
        <f aca="false">J283</f>
        <v>0</v>
      </c>
      <c r="E284" s="25" t="n">
        <f aca="false">D284*'Inputs &amp; Summary'!$B$14</f>
        <v>0</v>
      </c>
      <c r="F284" s="25" t="n">
        <f aca="false">IF(D284&lt;=0,0,IF(A284&lt;='Inputs &amp; Summary'!$B$7,E284,MIN(D284+E284,(-PMT('Inputs &amp; Summary'!$B$14,'Inputs &amp; Summary'!$B$8,'Inputs &amp; Summary'!$B$16)))))</f>
        <v>0</v>
      </c>
      <c r="G284" s="25" t="n">
        <f aca="false">IF(D284&lt;=0,0,'Inputs &amp; Summary'!$B$9)</f>
        <v>0</v>
      </c>
      <c r="H284" s="25" t="n">
        <f aca="false">MIN(D284+E284,F284+G284)</f>
        <v>0</v>
      </c>
      <c r="I284" s="25" t="n">
        <f aca="false">H284-E284</f>
        <v>0</v>
      </c>
      <c r="J284" s="25" t="n">
        <f aca="false">MAX(0,D284+E284-H284)</f>
        <v>0</v>
      </c>
    </row>
    <row r="285" customFormat="false" ht="15" hidden="false" customHeight="true" outlineLevel="0" collapsed="false">
      <c r="A285" s="22" t="n">
        <v>284</v>
      </c>
      <c r="B285" s="23" t="n">
        <f aca="false">EDATE(B284,1)</f>
        <v>54848</v>
      </c>
      <c r="C285" s="24" t="str">
        <f aca="false">IF(D285&lt;=0,"Paid Off",IF(A285&lt;='Inputs &amp; Summary'!$B$7,"Draw (Interest-Only)","Repayment"))</f>
        <v>Paid Off</v>
      </c>
      <c r="D285" s="25" t="n">
        <f aca="false">J284</f>
        <v>0</v>
      </c>
      <c r="E285" s="25" t="n">
        <f aca="false">D285*'Inputs &amp; Summary'!$B$14</f>
        <v>0</v>
      </c>
      <c r="F285" s="25" t="n">
        <f aca="false">IF(D285&lt;=0,0,IF(A285&lt;='Inputs &amp; Summary'!$B$7,E285,MIN(D285+E285,(-PMT('Inputs &amp; Summary'!$B$14,'Inputs &amp; Summary'!$B$8,'Inputs &amp; Summary'!$B$16)))))</f>
        <v>0</v>
      </c>
      <c r="G285" s="25" t="n">
        <f aca="false">IF(D285&lt;=0,0,'Inputs &amp; Summary'!$B$9)</f>
        <v>0</v>
      </c>
      <c r="H285" s="25" t="n">
        <f aca="false">MIN(D285+E285,F285+G285)</f>
        <v>0</v>
      </c>
      <c r="I285" s="25" t="n">
        <f aca="false">H285-E285</f>
        <v>0</v>
      </c>
      <c r="J285" s="25" t="n">
        <f aca="false">MAX(0,D285+E285-H285)</f>
        <v>0</v>
      </c>
    </row>
    <row r="286" customFormat="false" ht="15" hidden="false" customHeight="true" outlineLevel="0" collapsed="false">
      <c r="A286" s="22" t="n">
        <v>285</v>
      </c>
      <c r="B286" s="23" t="n">
        <f aca="false">EDATE(B285,1)</f>
        <v>54879</v>
      </c>
      <c r="C286" s="24" t="str">
        <f aca="false">IF(D286&lt;=0,"Paid Off",IF(A286&lt;='Inputs &amp; Summary'!$B$7,"Draw (Interest-Only)","Repayment"))</f>
        <v>Paid Off</v>
      </c>
      <c r="D286" s="25" t="n">
        <f aca="false">J285</f>
        <v>0</v>
      </c>
      <c r="E286" s="25" t="n">
        <f aca="false">D286*'Inputs &amp; Summary'!$B$14</f>
        <v>0</v>
      </c>
      <c r="F286" s="25" t="n">
        <f aca="false">IF(D286&lt;=0,0,IF(A286&lt;='Inputs &amp; Summary'!$B$7,E286,MIN(D286+E286,(-PMT('Inputs &amp; Summary'!$B$14,'Inputs &amp; Summary'!$B$8,'Inputs &amp; Summary'!$B$16)))))</f>
        <v>0</v>
      </c>
      <c r="G286" s="25" t="n">
        <f aca="false">IF(D286&lt;=0,0,'Inputs &amp; Summary'!$B$9)</f>
        <v>0</v>
      </c>
      <c r="H286" s="25" t="n">
        <f aca="false">MIN(D286+E286,F286+G286)</f>
        <v>0</v>
      </c>
      <c r="I286" s="25" t="n">
        <f aca="false">H286-E286</f>
        <v>0</v>
      </c>
      <c r="J286" s="25" t="n">
        <f aca="false">MAX(0,D286+E286-H286)</f>
        <v>0</v>
      </c>
    </row>
    <row r="287" customFormat="false" ht="15" hidden="false" customHeight="true" outlineLevel="0" collapsed="false">
      <c r="A287" s="22" t="n">
        <v>286</v>
      </c>
      <c r="B287" s="23" t="n">
        <f aca="false">EDATE(B286,1)</f>
        <v>54909</v>
      </c>
      <c r="C287" s="24" t="str">
        <f aca="false">IF(D287&lt;=0,"Paid Off",IF(A287&lt;='Inputs &amp; Summary'!$B$7,"Draw (Interest-Only)","Repayment"))</f>
        <v>Paid Off</v>
      </c>
      <c r="D287" s="25" t="n">
        <f aca="false">J286</f>
        <v>0</v>
      </c>
      <c r="E287" s="25" t="n">
        <f aca="false">D287*'Inputs &amp; Summary'!$B$14</f>
        <v>0</v>
      </c>
      <c r="F287" s="25" t="n">
        <f aca="false">IF(D287&lt;=0,0,IF(A287&lt;='Inputs &amp; Summary'!$B$7,E287,MIN(D287+E287,(-PMT('Inputs &amp; Summary'!$B$14,'Inputs &amp; Summary'!$B$8,'Inputs &amp; Summary'!$B$16)))))</f>
        <v>0</v>
      </c>
      <c r="G287" s="25" t="n">
        <f aca="false">IF(D287&lt;=0,0,'Inputs &amp; Summary'!$B$9)</f>
        <v>0</v>
      </c>
      <c r="H287" s="25" t="n">
        <f aca="false">MIN(D287+E287,F287+G287)</f>
        <v>0</v>
      </c>
      <c r="I287" s="25" t="n">
        <f aca="false">H287-E287</f>
        <v>0</v>
      </c>
      <c r="J287" s="25" t="n">
        <f aca="false">MAX(0,D287+E287-H287)</f>
        <v>0</v>
      </c>
    </row>
    <row r="288" customFormat="false" ht="15" hidden="false" customHeight="true" outlineLevel="0" collapsed="false">
      <c r="A288" s="22" t="n">
        <v>287</v>
      </c>
      <c r="B288" s="23" t="n">
        <f aca="false">EDATE(B287,1)</f>
        <v>54940</v>
      </c>
      <c r="C288" s="24" t="str">
        <f aca="false">IF(D288&lt;=0,"Paid Off",IF(A288&lt;='Inputs &amp; Summary'!$B$7,"Draw (Interest-Only)","Repayment"))</f>
        <v>Paid Off</v>
      </c>
      <c r="D288" s="25" t="n">
        <f aca="false">J287</f>
        <v>0</v>
      </c>
      <c r="E288" s="25" t="n">
        <f aca="false">D288*'Inputs &amp; Summary'!$B$14</f>
        <v>0</v>
      </c>
      <c r="F288" s="25" t="n">
        <f aca="false">IF(D288&lt;=0,0,IF(A288&lt;='Inputs &amp; Summary'!$B$7,E288,MIN(D288+E288,(-PMT('Inputs &amp; Summary'!$B$14,'Inputs &amp; Summary'!$B$8,'Inputs &amp; Summary'!$B$16)))))</f>
        <v>0</v>
      </c>
      <c r="G288" s="25" t="n">
        <f aca="false">IF(D288&lt;=0,0,'Inputs &amp; Summary'!$B$9)</f>
        <v>0</v>
      </c>
      <c r="H288" s="25" t="n">
        <f aca="false">MIN(D288+E288,F288+G288)</f>
        <v>0</v>
      </c>
      <c r="I288" s="25" t="n">
        <f aca="false">H288-E288</f>
        <v>0</v>
      </c>
      <c r="J288" s="25" t="n">
        <f aca="false">MAX(0,D288+E288-H288)</f>
        <v>0</v>
      </c>
    </row>
    <row r="289" customFormat="false" ht="15" hidden="false" customHeight="true" outlineLevel="0" collapsed="false">
      <c r="A289" s="22" t="n">
        <v>288</v>
      </c>
      <c r="B289" s="23" t="n">
        <f aca="false">EDATE(B288,1)</f>
        <v>54970</v>
      </c>
      <c r="C289" s="24" t="str">
        <f aca="false">IF(D289&lt;=0,"Paid Off",IF(A289&lt;='Inputs &amp; Summary'!$B$7,"Draw (Interest-Only)","Repayment"))</f>
        <v>Paid Off</v>
      </c>
      <c r="D289" s="25" t="n">
        <f aca="false">J288</f>
        <v>0</v>
      </c>
      <c r="E289" s="25" t="n">
        <f aca="false">D289*'Inputs &amp; Summary'!$B$14</f>
        <v>0</v>
      </c>
      <c r="F289" s="25" t="n">
        <f aca="false">IF(D289&lt;=0,0,IF(A289&lt;='Inputs &amp; Summary'!$B$7,E289,MIN(D289+E289,(-PMT('Inputs &amp; Summary'!$B$14,'Inputs &amp; Summary'!$B$8,'Inputs &amp; Summary'!$B$16)))))</f>
        <v>0</v>
      </c>
      <c r="G289" s="25" t="n">
        <f aca="false">IF(D289&lt;=0,0,'Inputs &amp; Summary'!$B$9)</f>
        <v>0</v>
      </c>
      <c r="H289" s="25" t="n">
        <f aca="false">MIN(D289+E289,F289+G289)</f>
        <v>0</v>
      </c>
      <c r="I289" s="25" t="n">
        <f aca="false">H289-E289</f>
        <v>0</v>
      </c>
      <c r="J289" s="25" t="n">
        <f aca="false">MAX(0,D289+E289-H289)</f>
        <v>0</v>
      </c>
    </row>
    <row r="290" customFormat="false" ht="15" hidden="false" customHeight="true" outlineLevel="0" collapsed="false">
      <c r="A290" s="22" t="n">
        <v>289</v>
      </c>
      <c r="B290" s="23" t="n">
        <f aca="false">EDATE(B289,1)</f>
        <v>55001</v>
      </c>
      <c r="C290" s="24" t="str">
        <f aca="false">IF(D290&lt;=0,"Paid Off",IF(A290&lt;='Inputs &amp; Summary'!$B$7,"Draw (Interest-Only)","Repayment"))</f>
        <v>Paid Off</v>
      </c>
      <c r="D290" s="25" t="n">
        <f aca="false">J289</f>
        <v>0</v>
      </c>
      <c r="E290" s="25" t="n">
        <f aca="false">D290*'Inputs &amp; Summary'!$B$14</f>
        <v>0</v>
      </c>
      <c r="F290" s="25" t="n">
        <f aca="false">IF(D290&lt;=0,0,IF(A290&lt;='Inputs &amp; Summary'!$B$7,E290,MIN(D290+E290,(-PMT('Inputs &amp; Summary'!$B$14,'Inputs &amp; Summary'!$B$8,'Inputs &amp; Summary'!$B$16)))))</f>
        <v>0</v>
      </c>
      <c r="G290" s="25" t="n">
        <f aca="false">IF(D290&lt;=0,0,'Inputs &amp; Summary'!$B$9)</f>
        <v>0</v>
      </c>
      <c r="H290" s="25" t="n">
        <f aca="false">MIN(D290+E290,F290+G290)</f>
        <v>0</v>
      </c>
      <c r="I290" s="25" t="n">
        <f aca="false">H290-E290</f>
        <v>0</v>
      </c>
      <c r="J290" s="25" t="n">
        <f aca="false">MAX(0,D290+E290-H290)</f>
        <v>0</v>
      </c>
    </row>
    <row r="291" customFormat="false" ht="15" hidden="false" customHeight="true" outlineLevel="0" collapsed="false">
      <c r="A291" s="22" t="n">
        <v>290</v>
      </c>
      <c r="B291" s="23" t="n">
        <f aca="false">EDATE(B290,1)</f>
        <v>55032</v>
      </c>
      <c r="C291" s="24" t="str">
        <f aca="false">IF(D291&lt;=0,"Paid Off",IF(A291&lt;='Inputs &amp; Summary'!$B$7,"Draw (Interest-Only)","Repayment"))</f>
        <v>Paid Off</v>
      </c>
      <c r="D291" s="25" t="n">
        <f aca="false">J290</f>
        <v>0</v>
      </c>
      <c r="E291" s="25" t="n">
        <f aca="false">D291*'Inputs &amp; Summary'!$B$14</f>
        <v>0</v>
      </c>
      <c r="F291" s="25" t="n">
        <f aca="false">IF(D291&lt;=0,0,IF(A291&lt;='Inputs &amp; Summary'!$B$7,E291,MIN(D291+E291,(-PMT('Inputs &amp; Summary'!$B$14,'Inputs &amp; Summary'!$B$8,'Inputs &amp; Summary'!$B$16)))))</f>
        <v>0</v>
      </c>
      <c r="G291" s="25" t="n">
        <f aca="false">IF(D291&lt;=0,0,'Inputs &amp; Summary'!$B$9)</f>
        <v>0</v>
      </c>
      <c r="H291" s="25" t="n">
        <f aca="false">MIN(D291+E291,F291+G291)</f>
        <v>0</v>
      </c>
      <c r="I291" s="25" t="n">
        <f aca="false">H291-E291</f>
        <v>0</v>
      </c>
      <c r="J291" s="25" t="n">
        <f aca="false">MAX(0,D291+E291-H291)</f>
        <v>0</v>
      </c>
    </row>
    <row r="292" customFormat="false" ht="15" hidden="false" customHeight="true" outlineLevel="0" collapsed="false">
      <c r="A292" s="22" t="n">
        <v>291</v>
      </c>
      <c r="B292" s="23" t="n">
        <f aca="false">EDATE(B291,1)</f>
        <v>55062</v>
      </c>
      <c r="C292" s="24" t="str">
        <f aca="false">IF(D292&lt;=0,"Paid Off",IF(A292&lt;='Inputs &amp; Summary'!$B$7,"Draw (Interest-Only)","Repayment"))</f>
        <v>Paid Off</v>
      </c>
      <c r="D292" s="25" t="n">
        <f aca="false">J291</f>
        <v>0</v>
      </c>
      <c r="E292" s="25" t="n">
        <f aca="false">D292*'Inputs &amp; Summary'!$B$14</f>
        <v>0</v>
      </c>
      <c r="F292" s="25" t="n">
        <f aca="false">IF(D292&lt;=0,0,IF(A292&lt;='Inputs &amp; Summary'!$B$7,E292,MIN(D292+E292,(-PMT('Inputs &amp; Summary'!$B$14,'Inputs &amp; Summary'!$B$8,'Inputs &amp; Summary'!$B$16)))))</f>
        <v>0</v>
      </c>
      <c r="G292" s="25" t="n">
        <f aca="false">IF(D292&lt;=0,0,'Inputs &amp; Summary'!$B$9)</f>
        <v>0</v>
      </c>
      <c r="H292" s="25" t="n">
        <f aca="false">MIN(D292+E292,F292+G292)</f>
        <v>0</v>
      </c>
      <c r="I292" s="25" t="n">
        <f aca="false">H292-E292</f>
        <v>0</v>
      </c>
      <c r="J292" s="25" t="n">
        <f aca="false">MAX(0,D292+E292-H292)</f>
        <v>0</v>
      </c>
    </row>
    <row r="293" customFormat="false" ht="15" hidden="false" customHeight="true" outlineLevel="0" collapsed="false">
      <c r="A293" s="22" t="n">
        <v>292</v>
      </c>
      <c r="B293" s="23" t="n">
        <f aca="false">EDATE(B292,1)</f>
        <v>55093</v>
      </c>
      <c r="C293" s="24" t="str">
        <f aca="false">IF(D293&lt;=0,"Paid Off",IF(A293&lt;='Inputs &amp; Summary'!$B$7,"Draw (Interest-Only)","Repayment"))</f>
        <v>Paid Off</v>
      </c>
      <c r="D293" s="25" t="n">
        <f aca="false">J292</f>
        <v>0</v>
      </c>
      <c r="E293" s="25" t="n">
        <f aca="false">D293*'Inputs &amp; Summary'!$B$14</f>
        <v>0</v>
      </c>
      <c r="F293" s="25" t="n">
        <f aca="false">IF(D293&lt;=0,0,IF(A293&lt;='Inputs &amp; Summary'!$B$7,E293,MIN(D293+E293,(-PMT('Inputs &amp; Summary'!$B$14,'Inputs &amp; Summary'!$B$8,'Inputs &amp; Summary'!$B$16)))))</f>
        <v>0</v>
      </c>
      <c r="G293" s="25" t="n">
        <f aca="false">IF(D293&lt;=0,0,'Inputs &amp; Summary'!$B$9)</f>
        <v>0</v>
      </c>
      <c r="H293" s="25" t="n">
        <f aca="false">MIN(D293+E293,F293+G293)</f>
        <v>0</v>
      </c>
      <c r="I293" s="25" t="n">
        <f aca="false">H293-E293</f>
        <v>0</v>
      </c>
      <c r="J293" s="25" t="n">
        <f aca="false">MAX(0,D293+E293-H293)</f>
        <v>0</v>
      </c>
    </row>
    <row r="294" customFormat="false" ht="15" hidden="false" customHeight="true" outlineLevel="0" collapsed="false">
      <c r="A294" s="22" t="n">
        <v>293</v>
      </c>
      <c r="B294" s="23" t="n">
        <f aca="false">EDATE(B293,1)</f>
        <v>55123</v>
      </c>
      <c r="C294" s="24" t="str">
        <f aca="false">IF(D294&lt;=0,"Paid Off",IF(A294&lt;='Inputs &amp; Summary'!$B$7,"Draw (Interest-Only)","Repayment"))</f>
        <v>Paid Off</v>
      </c>
      <c r="D294" s="25" t="n">
        <f aca="false">J293</f>
        <v>0</v>
      </c>
      <c r="E294" s="25" t="n">
        <f aca="false">D294*'Inputs &amp; Summary'!$B$14</f>
        <v>0</v>
      </c>
      <c r="F294" s="25" t="n">
        <f aca="false">IF(D294&lt;=0,0,IF(A294&lt;='Inputs &amp; Summary'!$B$7,E294,MIN(D294+E294,(-PMT('Inputs &amp; Summary'!$B$14,'Inputs &amp; Summary'!$B$8,'Inputs &amp; Summary'!$B$16)))))</f>
        <v>0</v>
      </c>
      <c r="G294" s="25" t="n">
        <f aca="false">IF(D294&lt;=0,0,'Inputs &amp; Summary'!$B$9)</f>
        <v>0</v>
      </c>
      <c r="H294" s="25" t="n">
        <f aca="false">MIN(D294+E294,F294+G294)</f>
        <v>0</v>
      </c>
      <c r="I294" s="25" t="n">
        <f aca="false">H294-E294</f>
        <v>0</v>
      </c>
      <c r="J294" s="25" t="n">
        <f aca="false">MAX(0,D294+E294-H294)</f>
        <v>0</v>
      </c>
    </row>
    <row r="295" customFormat="false" ht="15" hidden="false" customHeight="true" outlineLevel="0" collapsed="false">
      <c r="A295" s="22" t="n">
        <v>294</v>
      </c>
      <c r="B295" s="23" t="n">
        <f aca="false">EDATE(B294,1)</f>
        <v>55154</v>
      </c>
      <c r="C295" s="24" t="str">
        <f aca="false">IF(D295&lt;=0,"Paid Off",IF(A295&lt;='Inputs &amp; Summary'!$B$7,"Draw (Interest-Only)","Repayment"))</f>
        <v>Paid Off</v>
      </c>
      <c r="D295" s="25" t="n">
        <f aca="false">J294</f>
        <v>0</v>
      </c>
      <c r="E295" s="25" t="n">
        <f aca="false">D295*'Inputs &amp; Summary'!$B$14</f>
        <v>0</v>
      </c>
      <c r="F295" s="25" t="n">
        <f aca="false">IF(D295&lt;=0,0,IF(A295&lt;='Inputs &amp; Summary'!$B$7,E295,MIN(D295+E295,(-PMT('Inputs &amp; Summary'!$B$14,'Inputs &amp; Summary'!$B$8,'Inputs &amp; Summary'!$B$16)))))</f>
        <v>0</v>
      </c>
      <c r="G295" s="25" t="n">
        <f aca="false">IF(D295&lt;=0,0,'Inputs &amp; Summary'!$B$9)</f>
        <v>0</v>
      </c>
      <c r="H295" s="25" t="n">
        <f aca="false">MIN(D295+E295,F295+G295)</f>
        <v>0</v>
      </c>
      <c r="I295" s="25" t="n">
        <f aca="false">H295-E295</f>
        <v>0</v>
      </c>
      <c r="J295" s="25" t="n">
        <f aca="false">MAX(0,D295+E295-H295)</f>
        <v>0</v>
      </c>
    </row>
    <row r="296" customFormat="false" ht="15" hidden="false" customHeight="true" outlineLevel="0" collapsed="false">
      <c r="A296" s="22" t="n">
        <v>295</v>
      </c>
      <c r="B296" s="23" t="n">
        <f aca="false">EDATE(B295,1)</f>
        <v>55185</v>
      </c>
      <c r="C296" s="24" t="str">
        <f aca="false">IF(D296&lt;=0,"Paid Off",IF(A296&lt;='Inputs &amp; Summary'!$B$7,"Draw (Interest-Only)","Repayment"))</f>
        <v>Paid Off</v>
      </c>
      <c r="D296" s="25" t="n">
        <f aca="false">J295</f>
        <v>0</v>
      </c>
      <c r="E296" s="25" t="n">
        <f aca="false">D296*'Inputs &amp; Summary'!$B$14</f>
        <v>0</v>
      </c>
      <c r="F296" s="25" t="n">
        <f aca="false">IF(D296&lt;=0,0,IF(A296&lt;='Inputs &amp; Summary'!$B$7,E296,MIN(D296+E296,(-PMT('Inputs &amp; Summary'!$B$14,'Inputs &amp; Summary'!$B$8,'Inputs &amp; Summary'!$B$16)))))</f>
        <v>0</v>
      </c>
      <c r="G296" s="25" t="n">
        <f aca="false">IF(D296&lt;=0,0,'Inputs &amp; Summary'!$B$9)</f>
        <v>0</v>
      </c>
      <c r="H296" s="25" t="n">
        <f aca="false">MIN(D296+E296,F296+G296)</f>
        <v>0</v>
      </c>
      <c r="I296" s="25" t="n">
        <f aca="false">H296-E296</f>
        <v>0</v>
      </c>
      <c r="J296" s="25" t="n">
        <f aca="false">MAX(0,D296+E296-H296)</f>
        <v>0</v>
      </c>
    </row>
    <row r="297" customFormat="false" ht="15" hidden="false" customHeight="true" outlineLevel="0" collapsed="false">
      <c r="A297" s="22" t="n">
        <v>296</v>
      </c>
      <c r="B297" s="23" t="n">
        <f aca="false">EDATE(B296,1)</f>
        <v>55213</v>
      </c>
      <c r="C297" s="24" t="str">
        <f aca="false">IF(D297&lt;=0,"Paid Off",IF(A297&lt;='Inputs &amp; Summary'!$B$7,"Draw (Interest-Only)","Repayment"))</f>
        <v>Paid Off</v>
      </c>
      <c r="D297" s="25" t="n">
        <f aca="false">J296</f>
        <v>0</v>
      </c>
      <c r="E297" s="25" t="n">
        <f aca="false">D297*'Inputs &amp; Summary'!$B$14</f>
        <v>0</v>
      </c>
      <c r="F297" s="25" t="n">
        <f aca="false">IF(D297&lt;=0,0,IF(A297&lt;='Inputs &amp; Summary'!$B$7,E297,MIN(D297+E297,(-PMT('Inputs &amp; Summary'!$B$14,'Inputs &amp; Summary'!$B$8,'Inputs &amp; Summary'!$B$16)))))</f>
        <v>0</v>
      </c>
      <c r="G297" s="25" t="n">
        <f aca="false">IF(D297&lt;=0,0,'Inputs &amp; Summary'!$B$9)</f>
        <v>0</v>
      </c>
      <c r="H297" s="25" t="n">
        <f aca="false">MIN(D297+E297,F297+G297)</f>
        <v>0</v>
      </c>
      <c r="I297" s="25" t="n">
        <f aca="false">H297-E297</f>
        <v>0</v>
      </c>
      <c r="J297" s="25" t="n">
        <f aca="false">MAX(0,D297+E297-H297)</f>
        <v>0</v>
      </c>
    </row>
    <row r="298" customFormat="false" ht="15" hidden="false" customHeight="true" outlineLevel="0" collapsed="false">
      <c r="A298" s="22" t="n">
        <v>297</v>
      </c>
      <c r="B298" s="23" t="n">
        <f aca="false">EDATE(B297,1)</f>
        <v>55244</v>
      </c>
      <c r="C298" s="24" t="str">
        <f aca="false">IF(D298&lt;=0,"Paid Off",IF(A298&lt;='Inputs &amp; Summary'!$B$7,"Draw (Interest-Only)","Repayment"))</f>
        <v>Paid Off</v>
      </c>
      <c r="D298" s="25" t="n">
        <f aca="false">J297</f>
        <v>0</v>
      </c>
      <c r="E298" s="25" t="n">
        <f aca="false">D298*'Inputs &amp; Summary'!$B$14</f>
        <v>0</v>
      </c>
      <c r="F298" s="25" t="n">
        <f aca="false">IF(D298&lt;=0,0,IF(A298&lt;='Inputs &amp; Summary'!$B$7,E298,MIN(D298+E298,(-PMT('Inputs &amp; Summary'!$B$14,'Inputs &amp; Summary'!$B$8,'Inputs &amp; Summary'!$B$16)))))</f>
        <v>0</v>
      </c>
      <c r="G298" s="25" t="n">
        <f aca="false">IF(D298&lt;=0,0,'Inputs &amp; Summary'!$B$9)</f>
        <v>0</v>
      </c>
      <c r="H298" s="25" t="n">
        <f aca="false">MIN(D298+E298,F298+G298)</f>
        <v>0</v>
      </c>
      <c r="I298" s="25" t="n">
        <f aca="false">H298-E298</f>
        <v>0</v>
      </c>
      <c r="J298" s="25" t="n">
        <f aca="false">MAX(0,D298+E298-H298)</f>
        <v>0</v>
      </c>
    </row>
    <row r="299" customFormat="false" ht="15" hidden="false" customHeight="true" outlineLevel="0" collapsed="false">
      <c r="A299" s="22" t="n">
        <v>298</v>
      </c>
      <c r="B299" s="23" t="n">
        <f aca="false">EDATE(B298,1)</f>
        <v>55274</v>
      </c>
      <c r="C299" s="24" t="str">
        <f aca="false">IF(D299&lt;=0,"Paid Off",IF(A299&lt;='Inputs &amp; Summary'!$B$7,"Draw (Interest-Only)","Repayment"))</f>
        <v>Paid Off</v>
      </c>
      <c r="D299" s="25" t="n">
        <f aca="false">J298</f>
        <v>0</v>
      </c>
      <c r="E299" s="25" t="n">
        <f aca="false">D299*'Inputs &amp; Summary'!$B$14</f>
        <v>0</v>
      </c>
      <c r="F299" s="25" t="n">
        <f aca="false">IF(D299&lt;=0,0,IF(A299&lt;='Inputs &amp; Summary'!$B$7,E299,MIN(D299+E299,(-PMT('Inputs &amp; Summary'!$B$14,'Inputs &amp; Summary'!$B$8,'Inputs &amp; Summary'!$B$16)))))</f>
        <v>0</v>
      </c>
      <c r="G299" s="25" t="n">
        <f aca="false">IF(D299&lt;=0,0,'Inputs &amp; Summary'!$B$9)</f>
        <v>0</v>
      </c>
      <c r="H299" s="25" t="n">
        <f aca="false">MIN(D299+E299,F299+G299)</f>
        <v>0</v>
      </c>
      <c r="I299" s="25" t="n">
        <f aca="false">H299-E299</f>
        <v>0</v>
      </c>
      <c r="J299" s="25" t="n">
        <f aca="false">MAX(0,D299+E299-H299)</f>
        <v>0</v>
      </c>
    </row>
    <row r="300" customFormat="false" ht="15" hidden="false" customHeight="true" outlineLevel="0" collapsed="false">
      <c r="A300" s="22" t="n">
        <v>299</v>
      </c>
      <c r="B300" s="23" t="n">
        <f aca="false">EDATE(B299,1)</f>
        <v>55305</v>
      </c>
      <c r="C300" s="24" t="str">
        <f aca="false">IF(D300&lt;=0,"Paid Off",IF(A300&lt;='Inputs &amp; Summary'!$B$7,"Draw (Interest-Only)","Repayment"))</f>
        <v>Paid Off</v>
      </c>
      <c r="D300" s="25" t="n">
        <f aca="false">J299</f>
        <v>0</v>
      </c>
      <c r="E300" s="25" t="n">
        <f aca="false">D300*'Inputs &amp; Summary'!$B$14</f>
        <v>0</v>
      </c>
      <c r="F300" s="25" t="n">
        <f aca="false">IF(D300&lt;=0,0,IF(A300&lt;='Inputs &amp; Summary'!$B$7,E300,MIN(D300+E300,(-PMT('Inputs &amp; Summary'!$B$14,'Inputs &amp; Summary'!$B$8,'Inputs &amp; Summary'!$B$16)))))</f>
        <v>0</v>
      </c>
      <c r="G300" s="25" t="n">
        <f aca="false">IF(D300&lt;=0,0,'Inputs &amp; Summary'!$B$9)</f>
        <v>0</v>
      </c>
      <c r="H300" s="25" t="n">
        <f aca="false">MIN(D300+E300,F300+G300)</f>
        <v>0</v>
      </c>
      <c r="I300" s="25" t="n">
        <f aca="false">H300-E300</f>
        <v>0</v>
      </c>
      <c r="J300" s="25" t="n">
        <f aca="false">MAX(0,D300+E300-H300)</f>
        <v>0</v>
      </c>
    </row>
    <row r="301" customFormat="false" ht="15" hidden="false" customHeight="true" outlineLevel="0" collapsed="false">
      <c r="A301" s="22" t="n">
        <v>300</v>
      </c>
      <c r="B301" s="23" t="n">
        <f aca="false">EDATE(B300,1)</f>
        <v>55335</v>
      </c>
      <c r="C301" s="24" t="str">
        <f aca="false">IF(D301&lt;=0,"Paid Off",IF(A301&lt;='Inputs &amp; Summary'!$B$7,"Draw (Interest-Only)","Repayment"))</f>
        <v>Paid Off</v>
      </c>
      <c r="D301" s="25" t="n">
        <f aca="false">J300</f>
        <v>0</v>
      </c>
      <c r="E301" s="25" t="n">
        <f aca="false">D301*'Inputs &amp; Summary'!$B$14</f>
        <v>0</v>
      </c>
      <c r="F301" s="25" t="n">
        <f aca="false">IF(D301&lt;=0,0,IF(A301&lt;='Inputs &amp; Summary'!$B$7,E301,MIN(D301+E301,(-PMT('Inputs &amp; Summary'!$B$14,'Inputs &amp; Summary'!$B$8,'Inputs &amp; Summary'!$B$16)))))</f>
        <v>0</v>
      </c>
      <c r="G301" s="25" t="n">
        <f aca="false">IF(D301&lt;=0,0,'Inputs &amp; Summary'!$B$9)</f>
        <v>0</v>
      </c>
      <c r="H301" s="25" t="n">
        <f aca="false">MIN(D301+E301,F301+G301)</f>
        <v>0</v>
      </c>
      <c r="I301" s="25" t="n">
        <f aca="false">H301-E301</f>
        <v>0</v>
      </c>
      <c r="J301" s="25" t="n">
        <f aca="false">MAX(0,D301+E301-H301)</f>
        <v>0</v>
      </c>
    </row>
    <row r="302" customFormat="false" ht="15" hidden="false" customHeight="true" outlineLevel="0" collapsed="false">
      <c r="A302" s="22" t="n">
        <v>301</v>
      </c>
      <c r="B302" s="23" t="n">
        <f aca="false">EDATE(B301,1)</f>
        <v>55366</v>
      </c>
      <c r="C302" s="24" t="str">
        <f aca="false">IF(D302&lt;=0,"Paid Off",IF(A302&lt;='Inputs &amp; Summary'!$B$7,"Draw (Interest-Only)","Repayment"))</f>
        <v>Paid Off</v>
      </c>
      <c r="D302" s="25" t="n">
        <f aca="false">J301</f>
        <v>0</v>
      </c>
      <c r="E302" s="25" t="n">
        <f aca="false">D302*'Inputs &amp; Summary'!$B$14</f>
        <v>0</v>
      </c>
      <c r="F302" s="25" t="n">
        <f aca="false">IF(D302&lt;=0,0,IF(A302&lt;='Inputs &amp; Summary'!$B$7,E302,MIN(D302+E302,(-PMT('Inputs &amp; Summary'!$B$14,'Inputs &amp; Summary'!$B$8,'Inputs &amp; Summary'!$B$16)))))</f>
        <v>0</v>
      </c>
      <c r="G302" s="25" t="n">
        <f aca="false">IF(D302&lt;=0,0,'Inputs &amp; Summary'!$B$9)</f>
        <v>0</v>
      </c>
      <c r="H302" s="25" t="n">
        <f aca="false">MIN(D302+E302,F302+G302)</f>
        <v>0</v>
      </c>
      <c r="I302" s="25" t="n">
        <f aca="false">H302-E302</f>
        <v>0</v>
      </c>
      <c r="J302" s="25" t="n">
        <f aca="false">MAX(0,D302+E302-H302)</f>
        <v>0</v>
      </c>
    </row>
    <row r="303" customFormat="false" ht="15" hidden="false" customHeight="true" outlineLevel="0" collapsed="false">
      <c r="A303" s="22" t="n">
        <v>302</v>
      </c>
      <c r="B303" s="23" t="n">
        <f aca="false">EDATE(B302,1)</f>
        <v>55397</v>
      </c>
      <c r="C303" s="24" t="str">
        <f aca="false">IF(D303&lt;=0,"Paid Off",IF(A303&lt;='Inputs &amp; Summary'!$B$7,"Draw (Interest-Only)","Repayment"))</f>
        <v>Paid Off</v>
      </c>
      <c r="D303" s="25" t="n">
        <f aca="false">J302</f>
        <v>0</v>
      </c>
      <c r="E303" s="25" t="n">
        <f aca="false">D303*'Inputs &amp; Summary'!$B$14</f>
        <v>0</v>
      </c>
      <c r="F303" s="25" t="n">
        <f aca="false">IF(D303&lt;=0,0,IF(A303&lt;='Inputs &amp; Summary'!$B$7,E303,MIN(D303+E303,(-PMT('Inputs &amp; Summary'!$B$14,'Inputs &amp; Summary'!$B$8,'Inputs &amp; Summary'!$B$16)))))</f>
        <v>0</v>
      </c>
      <c r="G303" s="25" t="n">
        <f aca="false">IF(D303&lt;=0,0,'Inputs &amp; Summary'!$B$9)</f>
        <v>0</v>
      </c>
      <c r="H303" s="25" t="n">
        <f aca="false">MIN(D303+E303,F303+G303)</f>
        <v>0</v>
      </c>
      <c r="I303" s="25" t="n">
        <f aca="false">H303-E303</f>
        <v>0</v>
      </c>
      <c r="J303" s="25" t="n">
        <f aca="false">MAX(0,D303+E303-H303)</f>
        <v>0</v>
      </c>
    </row>
    <row r="304" customFormat="false" ht="15" hidden="false" customHeight="true" outlineLevel="0" collapsed="false">
      <c r="A304" s="22" t="n">
        <v>303</v>
      </c>
      <c r="B304" s="23" t="n">
        <f aca="false">EDATE(B303,1)</f>
        <v>55427</v>
      </c>
      <c r="C304" s="24" t="str">
        <f aca="false">IF(D304&lt;=0,"Paid Off",IF(A304&lt;='Inputs &amp; Summary'!$B$7,"Draw (Interest-Only)","Repayment"))</f>
        <v>Paid Off</v>
      </c>
      <c r="D304" s="25" t="n">
        <f aca="false">J303</f>
        <v>0</v>
      </c>
      <c r="E304" s="25" t="n">
        <f aca="false">D304*'Inputs &amp; Summary'!$B$14</f>
        <v>0</v>
      </c>
      <c r="F304" s="25" t="n">
        <f aca="false">IF(D304&lt;=0,0,IF(A304&lt;='Inputs &amp; Summary'!$B$7,E304,MIN(D304+E304,(-PMT('Inputs &amp; Summary'!$B$14,'Inputs &amp; Summary'!$B$8,'Inputs &amp; Summary'!$B$16)))))</f>
        <v>0</v>
      </c>
      <c r="G304" s="25" t="n">
        <f aca="false">IF(D304&lt;=0,0,'Inputs &amp; Summary'!$B$9)</f>
        <v>0</v>
      </c>
      <c r="H304" s="25" t="n">
        <f aca="false">MIN(D304+E304,F304+G304)</f>
        <v>0</v>
      </c>
      <c r="I304" s="25" t="n">
        <f aca="false">H304-E304</f>
        <v>0</v>
      </c>
      <c r="J304" s="25" t="n">
        <f aca="false">MAX(0,D304+E304-H304)</f>
        <v>0</v>
      </c>
    </row>
    <row r="305" customFormat="false" ht="15" hidden="false" customHeight="true" outlineLevel="0" collapsed="false">
      <c r="A305" s="22" t="n">
        <v>304</v>
      </c>
      <c r="B305" s="23" t="n">
        <f aca="false">EDATE(B304,1)</f>
        <v>55458</v>
      </c>
      <c r="C305" s="24" t="str">
        <f aca="false">IF(D305&lt;=0,"Paid Off",IF(A305&lt;='Inputs &amp; Summary'!$B$7,"Draw (Interest-Only)","Repayment"))</f>
        <v>Paid Off</v>
      </c>
      <c r="D305" s="25" t="n">
        <f aca="false">J304</f>
        <v>0</v>
      </c>
      <c r="E305" s="25" t="n">
        <f aca="false">D305*'Inputs &amp; Summary'!$B$14</f>
        <v>0</v>
      </c>
      <c r="F305" s="25" t="n">
        <f aca="false">IF(D305&lt;=0,0,IF(A305&lt;='Inputs &amp; Summary'!$B$7,E305,MIN(D305+E305,(-PMT('Inputs &amp; Summary'!$B$14,'Inputs &amp; Summary'!$B$8,'Inputs &amp; Summary'!$B$16)))))</f>
        <v>0</v>
      </c>
      <c r="G305" s="25" t="n">
        <f aca="false">IF(D305&lt;=0,0,'Inputs &amp; Summary'!$B$9)</f>
        <v>0</v>
      </c>
      <c r="H305" s="25" t="n">
        <f aca="false">MIN(D305+E305,F305+G305)</f>
        <v>0</v>
      </c>
      <c r="I305" s="25" t="n">
        <f aca="false">H305-E305</f>
        <v>0</v>
      </c>
      <c r="J305" s="25" t="n">
        <f aca="false">MAX(0,D305+E305-H305)</f>
        <v>0</v>
      </c>
    </row>
    <row r="306" customFormat="false" ht="15" hidden="false" customHeight="true" outlineLevel="0" collapsed="false">
      <c r="A306" s="22" t="n">
        <v>305</v>
      </c>
      <c r="B306" s="23" t="n">
        <f aca="false">EDATE(B305,1)</f>
        <v>55488</v>
      </c>
      <c r="C306" s="24" t="str">
        <f aca="false">IF(D306&lt;=0,"Paid Off",IF(A306&lt;='Inputs &amp; Summary'!$B$7,"Draw (Interest-Only)","Repayment"))</f>
        <v>Paid Off</v>
      </c>
      <c r="D306" s="25" t="n">
        <f aca="false">J305</f>
        <v>0</v>
      </c>
      <c r="E306" s="25" t="n">
        <f aca="false">D306*'Inputs &amp; Summary'!$B$14</f>
        <v>0</v>
      </c>
      <c r="F306" s="25" t="n">
        <f aca="false">IF(D306&lt;=0,0,IF(A306&lt;='Inputs &amp; Summary'!$B$7,E306,MIN(D306+E306,(-PMT('Inputs &amp; Summary'!$B$14,'Inputs &amp; Summary'!$B$8,'Inputs &amp; Summary'!$B$16)))))</f>
        <v>0</v>
      </c>
      <c r="G306" s="25" t="n">
        <f aca="false">IF(D306&lt;=0,0,'Inputs &amp; Summary'!$B$9)</f>
        <v>0</v>
      </c>
      <c r="H306" s="25" t="n">
        <f aca="false">MIN(D306+E306,F306+G306)</f>
        <v>0</v>
      </c>
      <c r="I306" s="25" t="n">
        <f aca="false">H306-E306</f>
        <v>0</v>
      </c>
      <c r="J306" s="25" t="n">
        <f aca="false">MAX(0,D306+E306-H306)</f>
        <v>0</v>
      </c>
    </row>
    <row r="307" customFormat="false" ht="15" hidden="false" customHeight="true" outlineLevel="0" collapsed="false">
      <c r="A307" s="22" t="n">
        <v>306</v>
      </c>
      <c r="B307" s="23" t="n">
        <f aca="false">EDATE(B306,1)</f>
        <v>55519</v>
      </c>
      <c r="C307" s="24" t="str">
        <f aca="false">IF(D307&lt;=0,"Paid Off",IF(A307&lt;='Inputs &amp; Summary'!$B$7,"Draw (Interest-Only)","Repayment"))</f>
        <v>Paid Off</v>
      </c>
      <c r="D307" s="25" t="n">
        <f aca="false">J306</f>
        <v>0</v>
      </c>
      <c r="E307" s="25" t="n">
        <f aca="false">D307*'Inputs &amp; Summary'!$B$14</f>
        <v>0</v>
      </c>
      <c r="F307" s="25" t="n">
        <f aca="false">IF(D307&lt;=0,0,IF(A307&lt;='Inputs &amp; Summary'!$B$7,E307,MIN(D307+E307,(-PMT('Inputs &amp; Summary'!$B$14,'Inputs &amp; Summary'!$B$8,'Inputs &amp; Summary'!$B$16)))))</f>
        <v>0</v>
      </c>
      <c r="G307" s="25" t="n">
        <f aca="false">IF(D307&lt;=0,0,'Inputs &amp; Summary'!$B$9)</f>
        <v>0</v>
      </c>
      <c r="H307" s="25" t="n">
        <f aca="false">MIN(D307+E307,F307+G307)</f>
        <v>0</v>
      </c>
      <c r="I307" s="25" t="n">
        <f aca="false">H307-E307</f>
        <v>0</v>
      </c>
      <c r="J307" s="25" t="n">
        <f aca="false">MAX(0,D307+E307-H307)</f>
        <v>0</v>
      </c>
    </row>
    <row r="308" customFormat="false" ht="15" hidden="false" customHeight="true" outlineLevel="0" collapsed="false">
      <c r="A308" s="22" t="n">
        <v>307</v>
      </c>
      <c r="B308" s="23" t="n">
        <f aca="false">EDATE(B307,1)</f>
        <v>55550</v>
      </c>
      <c r="C308" s="24" t="str">
        <f aca="false">IF(D308&lt;=0,"Paid Off",IF(A308&lt;='Inputs &amp; Summary'!$B$7,"Draw (Interest-Only)","Repayment"))</f>
        <v>Paid Off</v>
      </c>
      <c r="D308" s="25" t="n">
        <f aca="false">J307</f>
        <v>0</v>
      </c>
      <c r="E308" s="25" t="n">
        <f aca="false">D308*'Inputs &amp; Summary'!$B$14</f>
        <v>0</v>
      </c>
      <c r="F308" s="25" t="n">
        <f aca="false">IF(D308&lt;=0,0,IF(A308&lt;='Inputs &amp; Summary'!$B$7,E308,MIN(D308+E308,(-PMT('Inputs &amp; Summary'!$B$14,'Inputs &amp; Summary'!$B$8,'Inputs &amp; Summary'!$B$16)))))</f>
        <v>0</v>
      </c>
      <c r="G308" s="25" t="n">
        <f aca="false">IF(D308&lt;=0,0,'Inputs &amp; Summary'!$B$9)</f>
        <v>0</v>
      </c>
      <c r="H308" s="25" t="n">
        <f aca="false">MIN(D308+E308,F308+G308)</f>
        <v>0</v>
      </c>
      <c r="I308" s="25" t="n">
        <f aca="false">H308-E308</f>
        <v>0</v>
      </c>
      <c r="J308" s="25" t="n">
        <f aca="false">MAX(0,D308+E308-H308)</f>
        <v>0</v>
      </c>
    </row>
    <row r="309" customFormat="false" ht="15" hidden="false" customHeight="true" outlineLevel="0" collapsed="false">
      <c r="A309" s="22" t="n">
        <v>308</v>
      </c>
      <c r="B309" s="23" t="n">
        <f aca="false">EDATE(B308,1)</f>
        <v>55579</v>
      </c>
      <c r="C309" s="24" t="str">
        <f aca="false">IF(D309&lt;=0,"Paid Off",IF(A309&lt;='Inputs &amp; Summary'!$B$7,"Draw (Interest-Only)","Repayment"))</f>
        <v>Paid Off</v>
      </c>
      <c r="D309" s="25" t="n">
        <f aca="false">J308</f>
        <v>0</v>
      </c>
      <c r="E309" s="25" t="n">
        <f aca="false">D309*'Inputs &amp; Summary'!$B$14</f>
        <v>0</v>
      </c>
      <c r="F309" s="25" t="n">
        <f aca="false">IF(D309&lt;=0,0,IF(A309&lt;='Inputs &amp; Summary'!$B$7,E309,MIN(D309+E309,(-PMT('Inputs &amp; Summary'!$B$14,'Inputs &amp; Summary'!$B$8,'Inputs &amp; Summary'!$B$16)))))</f>
        <v>0</v>
      </c>
      <c r="G309" s="25" t="n">
        <f aca="false">IF(D309&lt;=0,0,'Inputs &amp; Summary'!$B$9)</f>
        <v>0</v>
      </c>
      <c r="H309" s="25" t="n">
        <f aca="false">MIN(D309+E309,F309+G309)</f>
        <v>0</v>
      </c>
      <c r="I309" s="25" t="n">
        <f aca="false">H309-E309</f>
        <v>0</v>
      </c>
      <c r="J309" s="25" t="n">
        <f aca="false">MAX(0,D309+E309-H309)</f>
        <v>0</v>
      </c>
    </row>
    <row r="310" customFormat="false" ht="15" hidden="false" customHeight="true" outlineLevel="0" collapsed="false">
      <c r="A310" s="22" t="n">
        <v>309</v>
      </c>
      <c r="B310" s="23" t="n">
        <f aca="false">EDATE(B309,1)</f>
        <v>55610</v>
      </c>
      <c r="C310" s="24" t="str">
        <f aca="false">IF(D310&lt;=0,"Paid Off",IF(A310&lt;='Inputs &amp; Summary'!$B$7,"Draw (Interest-Only)","Repayment"))</f>
        <v>Paid Off</v>
      </c>
      <c r="D310" s="25" t="n">
        <f aca="false">J309</f>
        <v>0</v>
      </c>
      <c r="E310" s="25" t="n">
        <f aca="false">D310*'Inputs &amp; Summary'!$B$14</f>
        <v>0</v>
      </c>
      <c r="F310" s="25" t="n">
        <f aca="false">IF(D310&lt;=0,0,IF(A310&lt;='Inputs &amp; Summary'!$B$7,E310,MIN(D310+E310,(-PMT('Inputs &amp; Summary'!$B$14,'Inputs &amp; Summary'!$B$8,'Inputs &amp; Summary'!$B$16)))))</f>
        <v>0</v>
      </c>
      <c r="G310" s="25" t="n">
        <f aca="false">IF(D310&lt;=0,0,'Inputs &amp; Summary'!$B$9)</f>
        <v>0</v>
      </c>
      <c r="H310" s="25" t="n">
        <f aca="false">MIN(D310+E310,F310+G310)</f>
        <v>0</v>
      </c>
      <c r="I310" s="25" t="n">
        <f aca="false">H310-E310</f>
        <v>0</v>
      </c>
      <c r="J310" s="25" t="n">
        <f aca="false">MAX(0,D310+E310-H310)</f>
        <v>0</v>
      </c>
    </row>
    <row r="311" customFormat="false" ht="15" hidden="false" customHeight="true" outlineLevel="0" collapsed="false">
      <c r="A311" s="22" t="n">
        <v>310</v>
      </c>
      <c r="B311" s="23" t="n">
        <f aca="false">EDATE(B310,1)</f>
        <v>55640</v>
      </c>
      <c r="C311" s="24" t="str">
        <f aca="false">IF(D311&lt;=0,"Paid Off",IF(A311&lt;='Inputs &amp; Summary'!$B$7,"Draw (Interest-Only)","Repayment"))</f>
        <v>Paid Off</v>
      </c>
      <c r="D311" s="25" t="n">
        <f aca="false">J310</f>
        <v>0</v>
      </c>
      <c r="E311" s="25" t="n">
        <f aca="false">D311*'Inputs &amp; Summary'!$B$14</f>
        <v>0</v>
      </c>
      <c r="F311" s="25" t="n">
        <f aca="false">IF(D311&lt;=0,0,IF(A311&lt;='Inputs &amp; Summary'!$B$7,E311,MIN(D311+E311,(-PMT('Inputs &amp; Summary'!$B$14,'Inputs &amp; Summary'!$B$8,'Inputs &amp; Summary'!$B$16)))))</f>
        <v>0</v>
      </c>
      <c r="G311" s="25" t="n">
        <f aca="false">IF(D311&lt;=0,0,'Inputs &amp; Summary'!$B$9)</f>
        <v>0</v>
      </c>
      <c r="H311" s="25" t="n">
        <f aca="false">MIN(D311+E311,F311+G311)</f>
        <v>0</v>
      </c>
      <c r="I311" s="25" t="n">
        <f aca="false">H311-E311</f>
        <v>0</v>
      </c>
      <c r="J311" s="25" t="n">
        <f aca="false">MAX(0,D311+E311-H311)</f>
        <v>0</v>
      </c>
    </row>
    <row r="312" customFormat="false" ht="15" hidden="false" customHeight="true" outlineLevel="0" collapsed="false">
      <c r="A312" s="22" t="n">
        <v>311</v>
      </c>
      <c r="B312" s="23" t="n">
        <f aca="false">EDATE(B311,1)</f>
        <v>55671</v>
      </c>
      <c r="C312" s="24" t="str">
        <f aca="false">IF(D312&lt;=0,"Paid Off",IF(A312&lt;='Inputs &amp; Summary'!$B$7,"Draw (Interest-Only)","Repayment"))</f>
        <v>Paid Off</v>
      </c>
      <c r="D312" s="25" t="n">
        <f aca="false">J311</f>
        <v>0</v>
      </c>
      <c r="E312" s="25" t="n">
        <f aca="false">D312*'Inputs &amp; Summary'!$B$14</f>
        <v>0</v>
      </c>
      <c r="F312" s="25" t="n">
        <f aca="false">IF(D312&lt;=0,0,IF(A312&lt;='Inputs &amp; Summary'!$B$7,E312,MIN(D312+E312,(-PMT('Inputs &amp; Summary'!$B$14,'Inputs &amp; Summary'!$B$8,'Inputs &amp; Summary'!$B$16)))))</f>
        <v>0</v>
      </c>
      <c r="G312" s="25" t="n">
        <f aca="false">IF(D312&lt;=0,0,'Inputs &amp; Summary'!$B$9)</f>
        <v>0</v>
      </c>
      <c r="H312" s="25" t="n">
        <f aca="false">MIN(D312+E312,F312+G312)</f>
        <v>0</v>
      </c>
      <c r="I312" s="25" t="n">
        <f aca="false">H312-E312</f>
        <v>0</v>
      </c>
      <c r="J312" s="25" t="n">
        <f aca="false">MAX(0,D312+E312-H312)</f>
        <v>0</v>
      </c>
    </row>
    <row r="313" customFormat="false" ht="15" hidden="false" customHeight="true" outlineLevel="0" collapsed="false">
      <c r="A313" s="22" t="n">
        <v>312</v>
      </c>
      <c r="B313" s="23" t="n">
        <f aca="false">EDATE(B312,1)</f>
        <v>55701</v>
      </c>
      <c r="C313" s="24" t="str">
        <f aca="false">IF(D313&lt;=0,"Paid Off",IF(A313&lt;='Inputs &amp; Summary'!$B$7,"Draw (Interest-Only)","Repayment"))</f>
        <v>Paid Off</v>
      </c>
      <c r="D313" s="25" t="n">
        <f aca="false">J312</f>
        <v>0</v>
      </c>
      <c r="E313" s="25" t="n">
        <f aca="false">D313*'Inputs &amp; Summary'!$B$14</f>
        <v>0</v>
      </c>
      <c r="F313" s="25" t="n">
        <f aca="false">IF(D313&lt;=0,0,IF(A313&lt;='Inputs &amp; Summary'!$B$7,E313,MIN(D313+E313,(-PMT('Inputs &amp; Summary'!$B$14,'Inputs &amp; Summary'!$B$8,'Inputs &amp; Summary'!$B$16)))))</f>
        <v>0</v>
      </c>
      <c r="G313" s="25" t="n">
        <f aca="false">IF(D313&lt;=0,0,'Inputs &amp; Summary'!$B$9)</f>
        <v>0</v>
      </c>
      <c r="H313" s="25" t="n">
        <f aca="false">MIN(D313+E313,F313+G313)</f>
        <v>0</v>
      </c>
      <c r="I313" s="25" t="n">
        <f aca="false">H313-E313</f>
        <v>0</v>
      </c>
      <c r="J313" s="25" t="n">
        <f aca="false">MAX(0,D313+E313-H313)</f>
        <v>0</v>
      </c>
    </row>
    <row r="314" customFormat="false" ht="15" hidden="false" customHeight="true" outlineLevel="0" collapsed="false">
      <c r="A314" s="22" t="n">
        <v>313</v>
      </c>
      <c r="B314" s="23" t="n">
        <f aca="false">EDATE(B313,1)</f>
        <v>55732</v>
      </c>
      <c r="C314" s="24" t="str">
        <f aca="false">IF(D314&lt;=0,"Paid Off",IF(A314&lt;='Inputs &amp; Summary'!$B$7,"Draw (Interest-Only)","Repayment"))</f>
        <v>Paid Off</v>
      </c>
      <c r="D314" s="25" t="n">
        <f aca="false">J313</f>
        <v>0</v>
      </c>
      <c r="E314" s="25" t="n">
        <f aca="false">D314*'Inputs &amp; Summary'!$B$14</f>
        <v>0</v>
      </c>
      <c r="F314" s="25" t="n">
        <f aca="false">IF(D314&lt;=0,0,IF(A314&lt;='Inputs &amp; Summary'!$B$7,E314,MIN(D314+E314,(-PMT('Inputs &amp; Summary'!$B$14,'Inputs &amp; Summary'!$B$8,'Inputs &amp; Summary'!$B$16)))))</f>
        <v>0</v>
      </c>
      <c r="G314" s="25" t="n">
        <f aca="false">IF(D314&lt;=0,0,'Inputs &amp; Summary'!$B$9)</f>
        <v>0</v>
      </c>
      <c r="H314" s="25" t="n">
        <f aca="false">MIN(D314+E314,F314+G314)</f>
        <v>0</v>
      </c>
      <c r="I314" s="25" t="n">
        <f aca="false">H314-E314</f>
        <v>0</v>
      </c>
      <c r="J314" s="25" t="n">
        <f aca="false">MAX(0,D314+E314-H314)</f>
        <v>0</v>
      </c>
    </row>
    <row r="315" customFormat="false" ht="15" hidden="false" customHeight="true" outlineLevel="0" collapsed="false">
      <c r="A315" s="22" t="n">
        <v>314</v>
      </c>
      <c r="B315" s="23" t="n">
        <f aca="false">EDATE(B314,1)</f>
        <v>55763</v>
      </c>
      <c r="C315" s="24" t="str">
        <f aca="false">IF(D315&lt;=0,"Paid Off",IF(A315&lt;='Inputs &amp; Summary'!$B$7,"Draw (Interest-Only)","Repayment"))</f>
        <v>Paid Off</v>
      </c>
      <c r="D315" s="25" t="n">
        <f aca="false">J314</f>
        <v>0</v>
      </c>
      <c r="E315" s="25" t="n">
        <f aca="false">D315*'Inputs &amp; Summary'!$B$14</f>
        <v>0</v>
      </c>
      <c r="F315" s="25" t="n">
        <f aca="false">IF(D315&lt;=0,0,IF(A315&lt;='Inputs &amp; Summary'!$B$7,E315,MIN(D315+E315,(-PMT('Inputs &amp; Summary'!$B$14,'Inputs &amp; Summary'!$B$8,'Inputs &amp; Summary'!$B$16)))))</f>
        <v>0</v>
      </c>
      <c r="G315" s="25" t="n">
        <f aca="false">IF(D315&lt;=0,0,'Inputs &amp; Summary'!$B$9)</f>
        <v>0</v>
      </c>
      <c r="H315" s="25" t="n">
        <f aca="false">MIN(D315+E315,F315+G315)</f>
        <v>0</v>
      </c>
      <c r="I315" s="25" t="n">
        <f aca="false">H315-E315</f>
        <v>0</v>
      </c>
      <c r="J315" s="25" t="n">
        <f aca="false">MAX(0,D315+E315-H315)</f>
        <v>0</v>
      </c>
    </row>
    <row r="316" customFormat="false" ht="15" hidden="false" customHeight="true" outlineLevel="0" collapsed="false">
      <c r="A316" s="22" t="n">
        <v>315</v>
      </c>
      <c r="B316" s="23" t="n">
        <f aca="false">EDATE(B315,1)</f>
        <v>55793</v>
      </c>
      <c r="C316" s="24" t="str">
        <f aca="false">IF(D316&lt;=0,"Paid Off",IF(A316&lt;='Inputs &amp; Summary'!$B$7,"Draw (Interest-Only)","Repayment"))</f>
        <v>Paid Off</v>
      </c>
      <c r="D316" s="25" t="n">
        <f aca="false">J315</f>
        <v>0</v>
      </c>
      <c r="E316" s="25" t="n">
        <f aca="false">D316*'Inputs &amp; Summary'!$B$14</f>
        <v>0</v>
      </c>
      <c r="F316" s="25" t="n">
        <f aca="false">IF(D316&lt;=0,0,IF(A316&lt;='Inputs &amp; Summary'!$B$7,E316,MIN(D316+E316,(-PMT('Inputs &amp; Summary'!$B$14,'Inputs &amp; Summary'!$B$8,'Inputs &amp; Summary'!$B$16)))))</f>
        <v>0</v>
      </c>
      <c r="G316" s="25" t="n">
        <f aca="false">IF(D316&lt;=0,0,'Inputs &amp; Summary'!$B$9)</f>
        <v>0</v>
      </c>
      <c r="H316" s="25" t="n">
        <f aca="false">MIN(D316+E316,F316+G316)</f>
        <v>0</v>
      </c>
      <c r="I316" s="25" t="n">
        <f aca="false">H316-E316</f>
        <v>0</v>
      </c>
      <c r="J316" s="25" t="n">
        <f aca="false">MAX(0,D316+E316-H316)</f>
        <v>0</v>
      </c>
    </row>
    <row r="317" customFormat="false" ht="15" hidden="false" customHeight="true" outlineLevel="0" collapsed="false">
      <c r="A317" s="22" t="n">
        <v>316</v>
      </c>
      <c r="B317" s="23" t="n">
        <f aca="false">EDATE(B316,1)</f>
        <v>55824</v>
      </c>
      <c r="C317" s="24" t="str">
        <f aca="false">IF(D317&lt;=0,"Paid Off",IF(A317&lt;='Inputs &amp; Summary'!$B$7,"Draw (Interest-Only)","Repayment"))</f>
        <v>Paid Off</v>
      </c>
      <c r="D317" s="25" t="n">
        <f aca="false">J316</f>
        <v>0</v>
      </c>
      <c r="E317" s="25" t="n">
        <f aca="false">D317*'Inputs &amp; Summary'!$B$14</f>
        <v>0</v>
      </c>
      <c r="F317" s="25" t="n">
        <f aca="false">IF(D317&lt;=0,0,IF(A317&lt;='Inputs &amp; Summary'!$B$7,E317,MIN(D317+E317,(-PMT('Inputs &amp; Summary'!$B$14,'Inputs &amp; Summary'!$B$8,'Inputs &amp; Summary'!$B$16)))))</f>
        <v>0</v>
      </c>
      <c r="G317" s="25" t="n">
        <f aca="false">IF(D317&lt;=0,0,'Inputs &amp; Summary'!$B$9)</f>
        <v>0</v>
      </c>
      <c r="H317" s="25" t="n">
        <f aca="false">MIN(D317+E317,F317+G317)</f>
        <v>0</v>
      </c>
      <c r="I317" s="25" t="n">
        <f aca="false">H317-E317</f>
        <v>0</v>
      </c>
      <c r="J317" s="25" t="n">
        <f aca="false">MAX(0,D317+E317-H317)</f>
        <v>0</v>
      </c>
    </row>
    <row r="318" customFormat="false" ht="15" hidden="false" customHeight="true" outlineLevel="0" collapsed="false">
      <c r="A318" s="22" t="n">
        <v>317</v>
      </c>
      <c r="B318" s="23" t="n">
        <f aca="false">EDATE(B317,1)</f>
        <v>55854</v>
      </c>
      <c r="C318" s="24" t="str">
        <f aca="false">IF(D318&lt;=0,"Paid Off",IF(A318&lt;='Inputs &amp; Summary'!$B$7,"Draw (Interest-Only)","Repayment"))</f>
        <v>Paid Off</v>
      </c>
      <c r="D318" s="25" t="n">
        <f aca="false">J317</f>
        <v>0</v>
      </c>
      <c r="E318" s="25" t="n">
        <f aca="false">D318*'Inputs &amp; Summary'!$B$14</f>
        <v>0</v>
      </c>
      <c r="F318" s="25" t="n">
        <f aca="false">IF(D318&lt;=0,0,IF(A318&lt;='Inputs &amp; Summary'!$B$7,E318,MIN(D318+E318,(-PMT('Inputs &amp; Summary'!$B$14,'Inputs &amp; Summary'!$B$8,'Inputs &amp; Summary'!$B$16)))))</f>
        <v>0</v>
      </c>
      <c r="G318" s="25" t="n">
        <f aca="false">IF(D318&lt;=0,0,'Inputs &amp; Summary'!$B$9)</f>
        <v>0</v>
      </c>
      <c r="H318" s="25" t="n">
        <f aca="false">MIN(D318+E318,F318+G318)</f>
        <v>0</v>
      </c>
      <c r="I318" s="25" t="n">
        <f aca="false">H318-E318</f>
        <v>0</v>
      </c>
      <c r="J318" s="25" t="n">
        <f aca="false">MAX(0,D318+E318-H318)</f>
        <v>0</v>
      </c>
    </row>
    <row r="319" customFormat="false" ht="15" hidden="false" customHeight="true" outlineLevel="0" collapsed="false">
      <c r="A319" s="22" t="n">
        <v>318</v>
      </c>
      <c r="B319" s="23" t="n">
        <f aca="false">EDATE(B318,1)</f>
        <v>55885</v>
      </c>
      <c r="C319" s="24" t="str">
        <f aca="false">IF(D319&lt;=0,"Paid Off",IF(A319&lt;='Inputs &amp; Summary'!$B$7,"Draw (Interest-Only)","Repayment"))</f>
        <v>Paid Off</v>
      </c>
      <c r="D319" s="25" t="n">
        <f aca="false">J318</f>
        <v>0</v>
      </c>
      <c r="E319" s="25" t="n">
        <f aca="false">D319*'Inputs &amp; Summary'!$B$14</f>
        <v>0</v>
      </c>
      <c r="F319" s="25" t="n">
        <f aca="false">IF(D319&lt;=0,0,IF(A319&lt;='Inputs &amp; Summary'!$B$7,E319,MIN(D319+E319,(-PMT('Inputs &amp; Summary'!$B$14,'Inputs &amp; Summary'!$B$8,'Inputs &amp; Summary'!$B$16)))))</f>
        <v>0</v>
      </c>
      <c r="G319" s="25" t="n">
        <f aca="false">IF(D319&lt;=0,0,'Inputs &amp; Summary'!$B$9)</f>
        <v>0</v>
      </c>
      <c r="H319" s="25" t="n">
        <f aca="false">MIN(D319+E319,F319+G319)</f>
        <v>0</v>
      </c>
      <c r="I319" s="25" t="n">
        <f aca="false">H319-E319</f>
        <v>0</v>
      </c>
      <c r="J319" s="25" t="n">
        <f aca="false">MAX(0,D319+E319-H319)</f>
        <v>0</v>
      </c>
    </row>
    <row r="320" customFormat="false" ht="15" hidden="false" customHeight="true" outlineLevel="0" collapsed="false">
      <c r="A320" s="22" t="n">
        <v>319</v>
      </c>
      <c r="B320" s="23" t="n">
        <f aca="false">EDATE(B319,1)</f>
        <v>55916</v>
      </c>
      <c r="C320" s="24" t="str">
        <f aca="false">IF(D320&lt;=0,"Paid Off",IF(A320&lt;='Inputs &amp; Summary'!$B$7,"Draw (Interest-Only)","Repayment"))</f>
        <v>Paid Off</v>
      </c>
      <c r="D320" s="25" t="n">
        <f aca="false">J319</f>
        <v>0</v>
      </c>
      <c r="E320" s="25" t="n">
        <f aca="false">D320*'Inputs &amp; Summary'!$B$14</f>
        <v>0</v>
      </c>
      <c r="F320" s="25" t="n">
        <f aca="false">IF(D320&lt;=0,0,IF(A320&lt;='Inputs &amp; Summary'!$B$7,E320,MIN(D320+E320,(-PMT('Inputs &amp; Summary'!$B$14,'Inputs &amp; Summary'!$B$8,'Inputs &amp; Summary'!$B$16)))))</f>
        <v>0</v>
      </c>
      <c r="G320" s="25" t="n">
        <f aca="false">IF(D320&lt;=0,0,'Inputs &amp; Summary'!$B$9)</f>
        <v>0</v>
      </c>
      <c r="H320" s="25" t="n">
        <f aca="false">MIN(D320+E320,F320+G320)</f>
        <v>0</v>
      </c>
      <c r="I320" s="25" t="n">
        <f aca="false">H320-E320</f>
        <v>0</v>
      </c>
      <c r="J320" s="25" t="n">
        <f aca="false">MAX(0,D320+E320-H320)</f>
        <v>0</v>
      </c>
    </row>
    <row r="321" customFormat="false" ht="15" hidden="false" customHeight="true" outlineLevel="0" collapsed="false">
      <c r="A321" s="22" t="n">
        <v>320</v>
      </c>
      <c r="B321" s="23" t="n">
        <f aca="false">EDATE(B320,1)</f>
        <v>55944</v>
      </c>
      <c r="C321" s="24" t="str">
        <f aca="false">IF(D321&lt;=0,"Paid Off",IF(A321&lt;='Inputs &amp; Summary'!$B$7,"Draw (Interest-Only)","Repayment"))</f>
        <v>Paid Off</v>
      </c>
      <c r="D321" s="25" t="n">
        <f aca="false">J320</f>
        <v>0</v>
      </c>
      <c r="E321" s="25" t="n">
        <f aca="false">D321*'Inputs &amp; Summary'!$B$14</f>
        <v>0</v>
      </c>
      <c r="F321" s="25" t="n">
        <f aca="false">IF(D321&lt;=0,0,IF(A321&lt;='Inputs &amp; Summary'!$B$7,E321,MIN(D321+E321,(-PMT('Inputs &amp; Summary'!$B$14,'Inputs &amp; Summary'!$B$8,'Inputs &amp; Summary'!$B$16)))))</f>
        <v>0</v>
      </c>
      <c r="G321" s="25" t="n">
        <f aca="false">IF(D321&lt;=0,0,'Inputs &amp; Summary'!$B$9)</f>
        <v>0</v>
      </c>
      <c r="H321" s="25" t="n">
        <f aca="false">MIN(D321+E321,F321+G321)</f>
        <v>0</v>
      </c>
      <c r="I321" s="25" t="n">
        <f aca="false">H321-E321</f>
        <v>0</v>
      </c>
      <c r="J321" s="25" t="n">
        <f aca="false">MAX(0,D321+E321-H321)</f>
        <v>0</v>
      </c>
    </row>
    <row r="322" customFormat="false" ht="15" hidden="false" customHeight="true" outlineLevel="0" collapsed="false">
      <c r="A322" s="22" t="n">
        <v>321</v>
      </c>
      <c r="B322" s="23" t="n">
        <f aca="false">EDATE(B321,1)</f>
        <v>55975</v>
      </c>
      <c r="C322" s="24" t="str">
        <f aca="false">IF(D322&lt;=0,"Paid Off",IF(A322&lt;='Inputs &amp; Summary'!$B$7,"Draw (Interest-Only)","Repayment"))</f>
        <v>Paid Off</v>
      </c>
      <c r="D322" s="25" t="n">
        <f aca="false">J321</f>
        <v>0</v>
      </c>
      <c r="E322" s="25" t="n">
        <f aca="false">D322*'Inputs &amp; Summary'!$B$14</f>
        <v>0</v>
      </c>
      <c r="F322" s="25" t="n">
        <f aca="false">IF(D322&lt;=0,0,IF(A322&lt;='Inputs &amp; Summary'!$B$7,E322,MIN(D322+E322,(-PMT('Inputs &amp; Summary'!$B$14,'Inputs &amp; Summary'!$B$8,'Inputs &amp; Summary'!$B$16)))))</f>
        <v>0</v>
      </c>
      <c r="G322" s="25" t="n">
        <f aca="false">IF(D322&lt;=0,0,'Inputs &amp; Summary'!$B$9)</f>
        <v>0</v>
      </c>
      <c r="H322" s="25" t="n">
        <f aca="false">MIN(D322+E322,F322+G322)</f>
        <v>0</v>
      </c>
      <c r="I322" s="25" t="n">
        <f aca="false">H322-E322</f>
        <v>0</v>
      </c>
      <c r="J322" s="25" t="n">
        <f aca="false">MAX(0,D322+E322-H322)</f>
        <v>0</v>
      </c>
    </row>
    <row r="323" customFormat="false" ht="15" hidden="false" customHeight="true" outlineLevel="0" collapsed="false">
      <c r="A323" s="22" t="n">
        <v>322</v>
      </c>
      <c r="B323" s="23" t="n">
        <f aca="false">EDATE(B322,1)</f>
        <v>56005</v>
      </c>
      <c r="C323" s="24" t="str">
        <f aca="false">IF(D323&lt;=0,"Paid Off",IF(A323&lt;='Inputs &amp; Summary'!$B$7,"Draw (Interest-Only)","Repayment"))</f>
        <v>Paid Off</v>
      </c>
      <c r="D323" s="25" t="n">
        <f aca="false">J322</f>
        <v>0</v>
      </c>
      <c r="E323" s="25" t="n">
        <f aca="false">D323*'Inputs &amp; Summary'!$B$14</f>
        <v>0</v>
      </c>
      <c r="F323" s="25" t="n">
        <f aca="false">IF(D323&lt;=0,0,IF(A323&lt;='Inputs &amp; Summary'!$B$7,E323,MIN(D323+E323,(-PMT('Inputs &amp; Summary'!$B$14,'Inputs &amp; Summary'!$B$8,'Inputs &amp; Summary'!$B$16)))))</f>
        <v>0</v>
      </c>
      <c r="G323" s="25" t="n">
        <f aca="false">IF(D323&lt;=0,0,'Inputs &amp; Summary'!$B$9)</f>
        <v>0</v>
      </c>
      <c r="H323" s="25" t="n">
        <f aca="false">MIN(D323+E323,F323+G323)</f>
        <v>0</v>
      </c>
      <c r="I323" s="25" t="n">
        <f aca="false">H323-E323</f>
        <v>0</v>
      </c>
      <c r="J323" s="25" t="n">
        <f aca="false">MAX(0,D323+E323-H323)</f>
        <v>0</v>
      </c>
    </row>
    <row r="324" customFormat="false" ht="15" hidden="false" customHeight="true" outlineLevel="0" collapsed="false">
      <c r="A324" s="22" t="n">
        <v>323</v>
      </c>
      <c r="B324" s="23" t="n">
        <f aca="false">EDATE(B323,1)</f>
        <v>56036</v>
      </c>
      <c r="C324" s="24" t="str">
        <f aca="false">IF(D324&lt;=0,"Paid Off",IF(A324&lt;='Inputs &amp; Summary'!$B$7,"Draw (Interest-Only)","Repayment"))</f>
        <v>Paid Off</v>
      </c>
      <c r="D324" s="25" t="n">
        <f aca="false">J323</f>
        <v>0</v>
      </c>
      <c r="E324" s="25" t="n">
        <f aca="false">D324*'Inputs &amp; Summary'!$B$14</f>
        <v>0</v>
      </c>
      <c r="F324" s="25" t="n">
        <f aca="false">IF(D324&lt;=0,0,IF(A324&lt;='Inputs &amp; Summary'!$B$7,E324,MIN(D324+E324,(-PMT('Inputs &amp; Summary'!$B$14,'Inputs &amp; Summary'!$B$8,'Inputs &amp; Summary'!$B$16)))))</f>
        <v>0</v>
      </c>
      <c r="G324" s="25" t="n">
        <f aca="false">IF(D324&lt;=0,0,'Inputs &amp; Summary'!$B$9)</f>
        <v>0</v>
      </c>
      <c r="H324" s="25" t="n">
        <f aca="false">MIN(D324+E324,F324+G324)</f>
        <v>0</v>
      </c>
      <c r="I324" s="25" t="n">
        <f aca="false">H324-E324</f>
        <v>0</v>
      </c>
      <c r="J324" s="25" t="n">
        <f aca="false">MAX(0,D324+E324-H324)</f>
        <v>0</v>
      </c>
    </row>
    <row r="325" customFormat="false" ht="15" hidden="false" customHeight="true" outlineLevel="0" collapsed="false">
      <c r="A325" s="22" t="n">
        <v>324</v>
      </c>
      <c r="B325" s="23" t="n">
        <f aca="false">EDATE(B324,1)</f>
        <v>56066</v>
      </c>
      <c r="C325" s="24" t="str">
        <f aca="false">IF(D325&lt;=0,"Paid Off",IF(A325&lt;='Inputs &amp; Summary'!$B$7,"Draw (Interest-Only)","Repayment"))</f>
        <v>Paid Off</v>
      </c>
      <c r="D325" s="25" t="n">
        <f aca="false">J324</f>
        <v>0</v>
      </c>
      <c r="E325" s="25" t="n">
        <f aca="false">D325*'Inputs &amp; Summary'!$B$14</f>
        <v>0</v>
      </c>
      <c r="F325" s="25" t="n">
        <f aca="false">IF(D325&lt;=0,0,IF(A325&lt;='Inputs &amp; Summary'!$B$7,E325,MIN(D325+E325,(-PMT('Inputs &amp; Summary'!$B$14,'Inputs &amp; Summary'!$B$8,'Inputs &amp; Summary'!$B$16)))))</f>
        <v>0</v>
      </c>
      <c r="G325" s="25" t="n">
        <f aca="false">IF(D325&lt;=0,0,'Inputs &amp; Summary'!$B$9)</f>
        <v>0</v>
      </c>
      <c r="H325" s="25" t="n">
        <f aca="false">MIN(D325+E325,F325+G325)</f>
        <v>0</v>
      </c>
      <c r="I325" s="25" t="n">
        <f aca="false">H325-E325</f>
        <v>0</v>
      </c>
      <c r="J325" s="25" t="n">
        <f aca="false">MAX(0,D325+E325-H325)</f>
        <v>0</v>
      </c>
    </row>
    <row r="326" customFormat="false" ht="15" hidden="false" customHeight="true" outlineLevel="0" collapsed="false">
      <c r="A326" s="22" t="n">
        <v>325</v>
      </c>
      <c r="B326" s="23" t="n">
        <f aca="false">EDATE(B325,1)</f>
        <v>56097</v>
      </c>
      <c r="C326" s="24" t="str">
        <f aca="false">IF(D326&lt;=0,"Paid Off",IF(A326&lt;='Inputs &amp; Summary'!$B$7,"Draw (Interest-Only)","Repayment"))</f>
        <v>Paid Off</v>
      </c>
      <c r="D326" s="25" t="n">
        <f aca="false">J325</f>
        <v>0</v>
      </c>
      <c r="E326" s="25" t="n">
        <f aca="false">D326*'Inputs &amp; Summary'!$B$14</f>
        <v>0</v>
      </c>
      <c r="F326" s="25" t="n">
        <f aca="false">IF(D326&lt;=0,0,IF(A326&lt;='Inputs &amp; Summary'!$B$7,E326,MIN(D326+E326,(-PMT('Inputs &amp; Summary'!$B$14,'Inputs &amp; Summary'!$B$8,'Inputs &amp; Summary'!$B$16)))))</f>
        <v>0</v>
      </c>
      <c r="G326" s="25" t="n">
        <f aca="false">IF(D326&lt;=0,0,'Inputs &amp; Summary'!$B$9)</f>
        <v>0</v>
      </c>
      <c r="H326" s="25" t="n">
        <f aca="false">MIN(D326+E326,F326+G326)</f>
        <v>0</v>
      </c>
      <c r="I326" s="25" t="n">
        <f aca="false">H326-E326</f>
        <v>0</v>
      </c>
      <c r="J326" s="25" t="n">
        <f aca="false">MAX(0,D326+E326-H326)</f>
        <v>0</v>
      </c>
    </row>
    <row r="327" customFormat="false" ht="15" hidden="false" customHeight="true" outlineLevel="0" collapsed="false">
      <c r="A327" s="22" t="n">
        <v>326</v>
      </c>
      <c r="B327" s="23" t="n">
        <f aca="false">EDATE(B326,1)</f>
        <v>56128</v>
      </c>
      <c r="C327" s="24" t="str">
        <f aca="false">IF(D327&lt;=0,"Paid Off",IF(A327&lt;='Inputs &amp; Summary'!$B$7,"Draw (Interest-Only)","Repayment"))</f>
        <v>Paid Off</v>
      </c>
      <c r="D327" s="25" t="n">
        <f aca="false">J326</f>
        <v>0</v>
      </c>
      <c r="E327" s="25" t="n">
        <f aca="false">D327*'Inputs &amp; Summary'!$B$14</f>
        <v>0</v>
      </c>
      <c r="F327" s="25" t="n">
        <f aca="false">IF(D327&lt;=0,0,IF(A327&lt;='Inputs &amp; Summary'!$B$7,E327,MIN(D327+E327,(-PMT('Inputs &amp; Summary'!$B$14,'Inputs &amp; Summary'!$B$8,'Inputs &amp; Summary'!$B$16)))))</f>
        <v>0</v>
      </c>
      <c r="G327" s="25" t="n">
        <f aca="false">IF(D327&lt;=0,0,'Inputs &amp; Summary'!$B$9)</f>
        <v>0</v>
      </c>
      <c r="H327" s="25" t="n">
        <f aca="false">MIN(D327+E327,F327+G327)</f>
        <v>0</v>
      </c>
      <c r="I327" s="25" t="n">
        <f aca="false">H327-E327</f>
        <v>0</v>
      </c>
      <c r="J327" s="25" t="n">
        <f aca="false">MAX(0,D327+E327-H327)</f>
        <v>0</v>
      </c>
    </row>
    <row r="328" customFormat="false" ht="15" hidden="false" customHeight="true" outlineLevel="0" collapsed="false">
      <c r="A328" s="22" t="n">
        <v>327</v>
      </c>
      <c r="B328" s="23" t="n">
        <f aca="false">EDATE(B327,1)</f>
        <v>56158</v>
      </c>
      <c r="C328" s="24" t="str">
        <f aca="false">IF(D328&lt;=0,"Paid Off",IF(A328&lt;='Inputs &amp; Summary'!$B$7,"Draw (Interest-Only)","Repayment"))</f>
        <v>Paid Off</v>
      </c>
      <c r="D328" s="25" t="n">
        <f aca="false">J327</f>
        <v>0</v>
      </c>
      <c r="E328" s="25" t="n">
        <f aca="false">D328*'Inputs &amp; Summary'!$B$14</f>
        <v>0</v>
      </c>
      <c r="F328" s="25" t="n">
        <f aca="false">IF(D328&lt;=0,0,IF(A328&lt;='Inputs &amp; Summary'!$B$7,E328,MIN(D328+E328,(-PMT('Inputs &amp; Summary'!$B$14,'Inputs &amp; Summary'!$B$8,'Inputs &amp; Summary'!$B$16)))))</f>
        <v>0</v>
      </c>
      <c r="G328" s="25" t="n">
        <f aca="false">IF(D328&lt;=0,0,'Inputs &amp; Summary'!$B$9)</f>
        <v>0</v>
      </c>
      <c r="H328" s="25" t="n">
        <f aca="false">MIN(D328+E328,F328+G328)</f>
        <v>0</v>
      </c>
      <c r="I328" s="25" t="n">
        <f aca="false">H328-E328</f>
        <v>0</v>
      </c>
      <c r="J328" s="25" t="n">
        <f aca="false">MAX(0,D328+E328-H328)</f>
        <v>0</v>
      </c>
    </row>
    <row r="329" customFormat="false" ht="15" hidden="false" customHeight="true" outlineLevel="0" collapsed="false">
      <c r="A329" s="22" t="n">
        <v>328</v>
      </c>
      <c r="B329" s="23" t="n">
        <f aca="false">EDATE(B328,1)</f>
        <v>56189</v>
      </c>
      <c r="C329" s="24" t="str">
        <f aca="false">IF(D329&lt;=0,"Paid Off",IF(A329&lt;='Inputs &amp; Summary'!$B$7,"Draw (Interest-Only)","Repayment"))</f>
        <v>Paid Off</v>
      </c>
      <c r="D329" s="25" t="n">
        <f aca="false">J328</f>
        <v>0</v>
      </c>
      <c r="E329" s="25" t="n">
        <f aca="false">D329*'Inputs &amp; Summary'!$B$14</f>
        <v>0</v>
      </c>
      <c r="F329" s="25" t="n">
        <f aca="false">IF(D329&lt;=0,0,IF(A329&lt;='Inputs &amp; Summary'!$B$7,E329,MIN(D329+E329,(-PMT('Inputs &amp; Summary'!$B$14,'Inputs &amp; Summary'!$B$8,'Inputs &amp; Summary'!$B$16)))))</f>
        <v>0</v>
      </c>
      <c r="G329" s="25" t="n">
        <f aca="false">IF(D329&lt;=0,0,'Inputs &amp; Summary'!$B$9)</f>
        <v>0</v>
      </c>
      <c r="H329" s="25" t="n">
        <f aca="false">MIN(D329+E329,F329+G329)</f>
        <v>0</v>
      </c>
      <c r="I329" s="25" t="n">
        <f aca="false">H329-E329</f>
        <v>0</v>
      </c>
      <c r="J329" s="25" t="n">
        <f aca="false">MAX(0,D329+E329-H329)</f>
        <v>0</v>
      </c>
    </row>
    <row r="330" customFormat="false" ht="15" hidden="false" customHeight="true" outlineLevel="0" collapsed="false">
      <c r="A330" s="22" t="n">
        <v>329</v>
      </c>
      <c r="B330" s="23" t="n">
        <f aca="false">EDATE(B329,1)</f>
        <v>56219</v>
      </c>
      <c r="C330" s="24" t="str">
        <f aca="false">IF(D330&lt;=0,"Paid Off",IF(A330&lt;='Inputs &amp; Summary'!$B$7,"Draw (Interest-Only)","Repayment"))</f>
        <v>Paid Off</v>
      </c>
      <c r="D330" s="25" t="n">
        <f aca="false">J329</f>
        <v>0</v>
      </c>
      <c r="E330" s="25" t="n">
        <f aca="false">D330*'Inputs &amp; Summary'!$B$14</f>
        <v>0</v>
      </c>
      <c r="F330" s="25" t="n">
        <f aca="false">IF(D330&lt;=0,0,IF(A330&lt;='Inputs &amp; Summary'!$B$7,E330,MIN(D330+E330,(-PMT('Inputs &amp; Summary'!$B$14,'Inputs &amp; Summary'!$B$8,'Inputs &amp; Summary'!$B$16)))))</f>
        <v>0</v>
      </c>
      <c r="G330" s="25" t="n">
        <f aca="false">IF(D330&lt;=0,0,'Inputs &amp; Summary'!$B$9)</f>
        <v>0</v>
      </c>
      <c r="H330" s="25" t="n">
        <f aca="false">MIN(D330+E330,F330+G330)</f>
        <v>0</v>
      </c>
      <c r="I330" s="25" t="n">
        <f aca="false">H330-E330</f>
        <v>0</v>
      </c>
      <c r="J330" s="25" t="n">
        <f aca="false">MAX(0,D330+E330-H330)</f>
        <v>0</v>
      </c>
    </row>
    <row r="331" customFormat="false" ht="15" hidden="false" customHeight="true" outlineLevel="0" collapsed="false">
      <c r="A331" s="22" t="n">
        <v>330</v>
      </c>
      <c r="B331" s="23" t="n">
        <f aca="false">EDATE(B330,1)</f>
        <v>56250</v>
      </c>
      <c r="C331" s="24" t="str">
        <f aca="false">IF(D331&lt;=0,"Paid Off",IF(A331&lt;='Inputs &amp; Summary'!$B$7,"Draw (Interest-Only)","Repayment"))</f>
        <v>Paid Off</v>
      </c>
      <c r="D331" s="25" t="n">
        <f aca="false">J330</f>
        <v>0</v>
      </c>
      <c r="E331" s="25" t="n">
        <f aca="false">D331*'Inputs &amp; Summary'!$B$14</f>
        <v>0</v>
      </c>
      <c r="F331" s="25" t="n">
        <f aca="false">IF(D331&lt;=0,0,IF(A331&lt;='Inputs &amp; Summary'!$B$7,E331,MIN(D331+E331,(-PMT('Inputs &amp; Summary'!$B$14,'Inputs &amp; Summary'!$B$8,'Inputs &amp; Summary'!$B$16)))))</f>
        <v>0</v>
      </c>
      <c r="G331" s="25" t="n">
        <f aca="false">IF(D331&lt;=0,0,'Inputs &amp; Summary'!$B$9)</f>
        <v>0</v>
      </c>
      <c r="H331" s="25" t="n">
        <f aca="false">MIN(D331+E331,F331+G331)</f>
        <v>0</v>
      </c>
      <c r="I331" s="25" t="n">
        <f aca="false">H331-E331</f>
        <v>0</v>
      </c>
      <c r="J331" s="25" t="n">
        <f aca="false">MAX(0,D331+E331-H331)</f>
        <v>0</v>
      </c>
    </row>
    <row r="332" customFormat="false" ht="15" hidden="false" customHeight="true" outlineLevel="0" collapsed="false">
      <c r="A332" s="22" t="n">
        <v>331</v>
      </c>
      <c r="B332" s="23" t="n">
        <f aca="false">EDATE(B331,1)</f>
        <v>56281</v>
      </c>
      <c r="C332" s="24" t="str">
        <f aca="false">IF(D332&lt;=0,"Paid Off",IF(A332&lt;='Inputs &amp; Summary'!$B$7,"Draw (Interest-Only)","Repayment"))</f>
        <v>Paid Off</v>
      </c>
      <c r="D332" s="25" t="n">
        <f aca="false">J331</f>
        <v>0</v>
      </c>
      <c r="E332" s="25" t="n">
        <f aca="false">D332*'Inputs &amp; Summary'!$B$14</f>
        <v>0</v>
      </c>
      <c r="F332" s="25" t="n">
        <f aca="false">IF(D332&lt;=0,0,IF(A332&lt;='Inputs &amp; Summary'!$B$7,E332,MIN(D332+E332,(-PMT('Inputs &amp; Summary'!$B$14,'Inputs &amp; Summary'!$B$8,'Inputs &amp; Summary'!$B$16)))))</f>
        <v>0</v>
      </c>
      <c r="G332" s="25" t="n">
        <f aca="false">IF(D332&lt;=0,0,'Inputs &amp; Summary'!$B$9)</f>
        <v>0</v>
      </c>
      <c r="H332" s="25" t="n">
        <f aca="false">MIN(D332+E332,F332+G332)</f>
        <v>0</v>
      </c>
      <c r="I332" s="25" t="n">
        <f aca="false">H332-E332</f>
        <v>0</v>
      </c>
      <c r="J332" s="25" t="n">
        <f aca="false">MAX(0,D332+E332-H332)</f>
        <v>0</v>
      </c>
    </row>
    <row r="333" customFormat="false" ht="15" hidden="false" customHeight="true" outlineLevel="0" collapsed="false">
      <c r="A333" s="22" t="n">
        <v>332</v>
      </c>
      <c r="B333" s="23" t="n">
        <f aca="false">EDATE(B332,1)</f>
        <v>56309</v>
      </c>
      <c r="C333" s="24" t="str">
        <f aca="false">IF(D333&lt;=0,"Paid Off",IF(A333&lt;='Inputs &amp; Summary'!$B$7,"Draw (Interest-Only)","Repayment"))</f>
        <v>Paid Off</v>
      </c>
      <c r="D333" s="25" t="n">
        <f aca="false">J332</f>
        <v>0</v>
      </c>
      <c r="E333" s="25" t="n">
        <f aca="false">D333*'Inputs &amp; Summary'!$B$14</f>
        <v>0</v>
      </c>
      <c r="F333" s="25" t="n">
        <f aca="false">IF(D333&lt;=0,0,IF(A333&lt;='Inputs &amp; Summary'!$B$7,E333,MIN(D333+E333,(-PMT('Inputs &amp; Summary'!$B$14,'Inputs &amp; Summary'!$B$8,'Inputs &amp; Summary'!$B$16)))))</f>
        <v>0</v>
      </c>
      <c r="G333" s="25" t="n">
        <f aca="false">IF(D333&lt;=0,0,'Inputs &amp; Summary'!$B$9)</f>
        <v>0</v>
      </c>
      <c r="H333" s="25" t="n">
        <f aca="false">MIN(D333+E333,F333+G333)</f>
        <v>0</v>
      </c>
      <c r="I333" s="25" t="n">
        <f aca="false">H333-E333</f>
        <v>0</v>
      </c>
      <c r="J333" s="25" t="n">
        <f aca="false">MAX(0,D333+E333-H333)</f>
        <v>0</v>
      </c>
    </row>
    <row r="334" customFormat="false" ht="15" hidden="false" customHeight="true" outlineLevel="0" collapsed="false">
      <c r="A334" s="22" t="n">
        <v>333</v>
      </c>
      <c r="B334" s="23" t="n">
        <f aca="false">EDATE(B333,1)</f>
        <v>56340</v>
      </c>
      <c r="C334" s="24" t="str">
        <f aca="false">IF(D334&lt;=0,"Paid Off",IF(A334&lt;='Inputs &amp; Summary'!$B$7,"Draw (Interest-Only)","Repayment"))</f>
        <v>Paid Off</v>
      </c>
      <c r="D334" s="25" t="n">
        <f aca="false">J333</f>
        <v>0</v>
      </c>
      <c r="E334" s="25" t="n">
        <f aca="false">D334*'Inputs &amp; Summary'!$B$14</f>
        <v>0</v>
      </c>
      <c r="F334" s="25" t="n">
        <f aca="false">IF(D334&lt;=0,0,IF(A334&lt;='Inputs &amp; Summary'!$B$7,E334,MIN(D334+E334,(-PMT('Inputs &amp; Summary'!$B$14,'Inputs &amp; Summary'!$B$8,'Inputs &amp; Summary'!$B$16)))))</f>
        <v>0</v>
      </c>
      <c r="G334" s="25" t="n">
        <f aca="false">IF(D334&lt;=0,0,'Inputs &amp; Summary'!$B$9)</f>
        <v>0</v>
      </c>
      <c r="H334" s="25" t="n">
        <f aca="false">MIN(D334+E334,F334+G334)</f>
        <v>0</v>
      </c>
      <c r="I334" s="25" t="n">
        <f aca="false">H334-E334</f>
        <v>0</v>
      </c>
      <c r="J334" s="25" t="n">
        <f aca="false">MAX(0,D334+E334-H334)</f>
        <v>0</v>
      </c>
    </row>
    <row r="335" customFormat="false" ht="15" hidden="false" customHeight="true" outlineLevel="0" collapsed="false">
      <c r="A335" s="22" t="n">
        <v>334</v>
      </c>
      <c r="B335" s="23" t="n">
        <f aca="false">EDATE(B334,1)</f>
        <v>56370</v>
      </c>
      <c r="C335" s="24" t="str">
        <f aca="false">IF(D335&lt;=0,"Paid Off",IF(A335&lt;='Inputs &amp; Summary'!$B$7,"Draw (Interest-Only)","Repayment"))</f>
        <v>Paid Off</v>
      </c>
      <c r="D335" s="25" t="n">
        <f aca="false">J334</f>
        <v>0</v>
      </c>
      <c r="E335" s="25" t="n">
        <f aca="false">D335*'Inputs &amp; Summary'!$B$14</f>
        <v>0</v>
      </c>
      <c r="F335" s="25" t="n">
        <f aca="false">IF(D335&lt;=0,0,IF(A335&lt;='Inputs &amp; Summary'!$B$7,E335,MIN(D335+E335,(-PMT('Inputs &amp; Summary'!$B$14,'Inputs &amp; Summary'!$B$8,'Inputs &amp; Summary'!$B$16)))))</f>
        <v>0</v>
      </c>
      <c r="G335" s="25" t="n">
        <f aca="false">IF(D335&lt;=0,0,'Inputs &amp; Summary'!$B$9)</f>
        <v>0</v>
      </c>
      <c r="H335" s="25" t="n">
        <f aca="false">MIN(D335+E335,F335+G335)</f>
        <v>0</v>
      </c>
      <c r="I335" s="25" t="n">
        <f aca="false">H335-E335</f>
        <v>0</v>
      </c>
      <c r="J335" s="25" t="n">
        <f aca="false">MAX(0,D335+E335-H335)</f>
        <v>0</v>
      </c>
    </row>
    <row r="336" customFormat="false" ht="15" hidden="false" customHeight="true" outlineLevel="0" collapsed="false">
      <c r="A336" s="22" t="n">
        <v>335</v>
      </c>
      <c r="B336" s="23" t="n">
        <f aca="false">EDATE(B335,1)</f>
        <v>56401</v>
      </c>
      <c r="C336" s="24" t="str">
        <f aca="false">IF(D336&lt;=0,"Paid Off",IF(A336&lt;='Inputs &amp; Summary'!$B$7,"Draw (Interest-Only)","Repayment"))</f>
        <v>Paid Off</v>
      </c>
      <c r="D336" s="25" t="n">
        <f aca="false">J335</f>
        <v>0</v>
      </c>
      <c r="E336" s="25" t="n">
        <f aca="false">D336*'Inputs &amp; Summary'!$B$14</f>
        <v>0</v>
      </c>
      <c r="F336" s="25" t="n">
        <f aca="false">IF(D336&lt;=0,0,IF(A336&lt;='Inputs &amp; Summary'!$B$7,E336,MIN(D336+E336,(-PMT('Inputs &amp; Summary'!$B$14,'Inputs &amp; Summary'!$B$8,'Inputs &amp; Summary'!$B$16)))))</f>
        <v>0</v>
      </c>
      <c r="G336" s="25" t="n">
        <f aca="false">IF(D336&lt;=0,0,'Inputs &amp; Summary'!$B$9)</f>
        <v>0</v>
      </c>
      <c r="H336" s="25" t="n">
        <f aca="false">MIN(D336+E336,F336+G336)</f>
        <v>0</v>
      </c>
      <c r="I336" s="25" t="n">
        <f aca="false">H336-E336</f>
        <v>0</v>
      </c>
      <c r="J336" s="25" t="n">
        <f aca="false">MAX(0,D336+E336-H336)</f>
        <v>0</v>
      </c>
    </row>
    <row r="337" customFormat="false" ht="15" hidden="false" customHeight="true" outlineLevel="0" collapsed="false">
      <c r="A337" s="22" t="n">
        <v>336</v>
      </c>
      <c r="B337" s="23" t="n">
        <f aca="false">EDATE(B336,1)</f>
        <v>56431</v>
      </c>
      <c r="C337" s="24" t="str">
        <f aca="false">IF(D337&lt;=0,"Paid Off",IF(A337&lt;='Inputs &amp; Summary'!$B$7,"Draw (Interest-Only)","Repayment"))</f>
        <v>Paid Off</v>
      </c>
      <c r="D337" s="25" t="n">
        <f aca="false">J336</f>
        <v>0</v>
      </c>
      <c r="E337" s="25" t="n">
        <f aca="false">D337*'Inputs &amp; Summary'!$B$14</f>
        <v>0</v>
      </c>
      <c r="F337" s="25" t="n">
        <f aca="false">IF(D337&lt;=0,0,IF(A337&lt;='Inputs &amp; Summary'!$B$7,E337,MIN(D337+E337,(-PMT('Inputs &amp; Summary'!$B$14,'Inputs &amp; Summary'!$B$8,'Inputs &amp; Summary'!$B$16)))))</f>
        <v>0</v>
      </c>
      <c r="G337" s="25" t="n">
        <f aca="false">IF(D337&lt;=0,0,'Inputs &amp; Summary'!$B$9)</f>
        <v>0</v>
      </c>
      <c r="H337" s="25" t="n">
        <f aca="false">MIN(D337+E337,F337+G337)</f>
        <v>0</v>
      </c>
      <c r="I337" s="25" t="n">
        <f aca="false">H337-E337</f>
        <v>0</v>
      </c>
      <c r="J337" s="25" t="n">
        <f aca="false">MAX(0,D337+E337-H337)</f>
        <v>0</v>
      </c>
    </row>
    <row r="338" customFormat="false" ht="15" hidden="false" customHeight="true" outlineLevel="0" collapsed="false">
      <c r="A338" s="22" t="n">
        <v>337</v>
      </c>
      <c r="B338" s="23" t="n">
        <f aca="false">EDATE(B337,1)</f>
        <v>56462</v>
      </c>
      <c r="C338" s="24" t="str">
        <f aca="false">IF(D338&lt;=0,"Paid Off",IF(A338&lt;='Inputs &amp; Summary'!$B$7,"Draw (Interest-Only)","Repayment"))</f>
        <v>Paid Off</v>
      </c>
      <c r="D338" s="25" t="n">
        <f aca="false">J337</f>
        <v>0</v>
      </c>
      <c r="E338" s="25" t="n">
        <f aca="false">D338*'Inputs &amp; Summary'!$B$14</f>
        <v>0</v>
      </c>
      <c r="F338" s="25" t="n">
        <f aca="false">IF(D338&lt;=0,0,IF(A338&lt;='Inputs &amp; Summary'!$B$7,E338,MIN(D338+E338,(-PMT('Inputs &amp; Summary'!$B$14,'Inputs &amp; Summary'!$B$8,'Inputs &amp; Summary'!$B$16)))))</f>
        <v>0</v>
      </c>
      <c r="G338" s="25" t="n">
        <f aca="false">IF(D338&lt;=0,0,'Inputs &amp; Summary'!$B$9)</f>
        <v>0</v>
      </c>
      <c r="H338" s="25" t="n">
        <f aca="false">MIN(D338+E338,F338+G338)</f>
        <v>0</v>
      </c>
      <c r="I338" s="25" t="n">
        <f aca="false">H338-E338</f>
        <v>0</v>
      </c>
      <c r="J338" s="25" t="n">
        <f aca="false">MAX(0,D338+E338-H338)</f>
        <v>0</v>
      </c>
    </row>
    <row r="339" customFormat="false" ht="15" hidden="false" customHeight="true" outlineLevel="0" collapsed="false">
      <c r="A339" s="22" t="n">
        <v>338</v>
      </c>
      <c r="B339" s="23" t="n">
        <f aca="false">EDATE(B338,1)</f>
        <v>56493</v>
      </c>
      <c r="C339" s="24" t="str">
        <f aca="false">IF(D339&lt;=0,"Paid Off",IF(A339&lt;='Inputs &amp; Summary'!$B$7,"Draw (Interest-Only)","Repayment"))</f>
        <v>Paid Off</v>
      </c>
      <c r="D339" s="25" t="n">
        <f aca="false">J338</f>
        <v>0</v>
      </c>
      <c r="E339" s="25" t="n">
        <f aca="false">D339*'Inputs &amp; Summary'!$B$14</f>
        <v>0</v>
      </c>
      <c r="F339" s="25" t="n">
        <f aca="false">IF(D339&lt;=0,0,IF(A339&lt;='Inputs &amp; Summary'!$B$7,E339,MIN(D339+E339,(-PMT('Inputs &amp; Summary'!$B$14,'Inputs &amp; Summary'!$B$8,'Inputs &amp; Summary'!$B$16)))))</f>
        <v>0</v>
      </c>
      <c r="G339" s="25" t="n">
        <f aca="false">IF(D339&lt;=0,0,'Inputs &amp; Summary'!$B$9)</f>
        <v>0</v>
      </c>
      <c r="H339" s="25" t="n">
        <f aca="false">MIN(D339+E339,F339+G339)</f>
        <v>0</v>
      </c>
      <c r="I339" s="25" t="n">
        <f aca="false">H339-E339</f>
        <v>0</v>
      </c>
      <c r="J339" s="25" t="n">
        <f aca="false">MAX(0,D339+E339-H339)</f>
        <v>0</v>
      </c>
    </row>
    <row r="340" customFormat="false" ht="15" hidden="false" customHeight="true" outlineLevel="0" collapsed="false">
      <c r="A340" s="22" t="n">
        <v>339</v>
      </c>
      <c r="B340" s="23" t="n">
        <f aca="false">EDATE(B339,1)</f>
        <v>56523</v>
      </c>
      <c r="C340" s="24" t="str">
        <f aca="false">IF(D340&lt;=0,"Paid Off",IF(A340&lt;='Inputs &amp; Summary'!$B$7,"Draw (Interest-Only)","Repayment"))</f>
        <v>Paid Off</v>
      </c>
      <c r="D340" s="25" t="n">
        <f aca="false">J339</f>
        <v>0</v>
      </c>
      <c r="E340" s="25" t="n">
        <f aca="false">D340*'Inputs &amp; Summary'!$B$14</f>
        <v>0</v>
      </c>
      <c r="F340" s="25" t="n">
        <f aca="false">IF(D340&lt;=0,0,IF(A340&lt;='Inputs &amp; Summary'!$B$7,E340,MIN(D340+E340,(-PMT('Inputs &amp; Summary'!$B$14,'Inputs &amp; Summary'!$B$8,'Inputs &amp; Summary'!$B$16)))))</f>
        <v>0</v>
      </c>
      <c r="G340" s="25" t="n">
        <f aca="false">IF(D340&lt;=0,0,'Inputs &amp; Summary'!$B$9)</f>
        <v>0</v>
      </c>
      <c r="H340" s="25" t="n">
        <f aca="false">MIN(D340+E340,F340+G340)</f>
        <v>0</v>
      </c>
      <c r="I340" s="25" t="n">
        <f aca="false">H340-E340</f>
        <v>0</v>
      </c>
      <c r="J340" s="25" t="n">
        <f aca="false">MAX(0,D340+E340-H340)</f>
        <v>0</v>
      </c>
    </row>
    <row r="341" customFormat="false" ht="15" hidden="false" customHeight="true" outlineLevel="0" collapsed="false">
      <c r="A341" s="22" t="n">
        <v>340</v>
      </c>
      <c r="B341" s="23" t="n">
        <f aca="false">EDATE(B340,1)</f>
        <v>56554</v>
      </c>
      <c r="C341" s="24" t="str">
        <f aca="false">IF(D341&lt;=0,"Paid Off",IF(A341&lt;='Inputs &amp; Summary'!$B$7,"Draw (Interest-Only)","Repayment"))</f>
        <v>Paid Off</v>
      </c>
      <c r="D341" s="25" t="n">
        <f aca="false">J340</f>
        <v>0</v>
      </c>
      <c r="E341" s="25" t="n">
        <f aca="false">D341*'Inputs &amp; Summary'!$B$14</f>
        <v>0</v>
      </c>
      <c r="F341" s="25" t="n">
        <f aca="false">IF(D341&lt;=0,0,IF(A341&lt;='Inputs &amp; Summary'!$B$7,E341,MIN(D341+E341,(-PMT('Inputs &amp; Summary'!$B$14,'Inputs &amp; Summary'!$B$8,'Inputs &amp; Summary'!$B$16)))))</f>
        <v>0</v>
      </c>
      <c r="G341" s="25" t="n">
        <f aca="false">IF(D341&lt;=0,0,'Inputs &amp; Summary'!$B$9)</f>
        <v>0</v>
      </c>
      <c r="H341" s="25" t="n">
        <f aca="false">MIN(D341+E341,F341+G341)</f>
        <v>0</v>
      </c>
      <c r="I341" s="25" t="n">
        <f aca="false">H341-E341</f>
        <v>0</v>
      </c>
      <c r="J341" s="25" t="n">
        <f aca="false">MAX(0,D341+E341-H341)</f>
        <v>0</v>
      </c>
    </row>
    <row r="342" customFormat="false" ht="15" hidden="false" customHeight="true" outlineLevel="0" collapsed="false">
      <c r="A342" s="22" t="n">
        <v>341</v>
      </c>
      <c r="B342" s="23" t="n">
        <f aca="false">EDATE(B341,1)</f>
        <v>56584</v>
      </c>
      <c r="C342" s="24" t="str">
        <f aca="false">IF(D342&lt;=0,"Paid Off",IF(A342&lt;='Inputs &amp; Summary'!$B$7,"Draw (Interest-Only)","Repayment"))</f>
        <v>Paid Off</v>
      </c>
      <c r="D342" s="25" t="n">
        <f aca="false">J341</f>
        <v>0</v>
      </c>
      <c r="E342" s="25" t="n">
        <f aca="false">D342*'Inputs &amp; Summary'!$B$14</f>
        <v>0</v>
      </c>
      <c r="F342" s="25" t="n">
        <f aca="false">IF(D342&lt;=0,0,IF(A342&lt;='Inputs &amp; Summary'!$B$7,E342,MIN(D342+E342,(-PMT('Inputs &amp; Summary'!$B$14,'Inputs &amp; Summary'!$B$8,'Inputs &amp; Summary'!$B$16)))))</f>
        <v>0</v>
      </c>
      <c r="G342" s="25" t="n">
        <f aca="false">IF(D342&lt;=0,0,'Inputs &amp; Summary'!$B$9)</f>
        <v>0</v>
      </c>
      <c r="H342" s="25" t="n">
        <f aca="false">MIN(D342+E342,F342+G342)</f>
        <v>0</v>
      </c>
      <c r="I342" s="25" t="n">
        <f aca="false">H342-E342</f>
        <v>0</v>
      </c>
      <c r="J342" s="25" t="n">
        <f aca="false">MAX(0,D342+E342-H342)</f>
        <v>0</v>
      </c>
    </row>
    <row r="343" customFormat="false" ht="15" hidden="false" customHeight="true" outlineLevel="0" collapsed="false">
      <c r="A343" s="22" t="n">
        <v>342</v>
      </c>
      <c r="B343" s="23" t="n">
        <f aca="false">EDATE(B342,1)</f>
        <v>56615</v>
      </c>
      <c r="C343" s="24" t="str">
        <f aca="false">IF(D343&lt;=0,"Paid Off",IF(A343&lt;='Inputs &amp; Summary'!$B$7,"Draw (Interest-Only)","Repayment"))</f>
        <v>Paid Off</v>
      </c>
      <c r="D343" s="25" t="n">
        <f aca="false">J342</f>
        <v>0</v>
      </c>
      <c r="E343" s="25" t="n">
        <f aca="false">D343*'Inputs &amp; Summary'!$B$14</f>
        <v>0</v>
      </c>
      <c r="F343" s="25" t="n">
        <f aca="false">IF(D343&lt;=0,0,IF(A343&lt;='Inputs &amp; Summary'!$B$7,E343,MIN(D343+E343,(-PMT('Inputs &amp; Summary'!$B$14,'Inputs &amp; Summary'!$B$8,'Inputs &amp; Summary'!$B$16)))))</f>
        <v>0</v>
      </c>
      <c r="G343" s="25" t="n">
        <f aca="false">IF(D343&lt;=0,0,'Inputs &amp; Summary'!$B$9)</f>
        <v>0</v>
      </c>
      <c r="H343" s="25" t="n">
        <f aca="false">MIN(D343+E343,F343+G343)</f>
        <v>0</v>
      </c>
      <c r="I343" s="25" t="n">
        <f aca="false">H343-E343</f>
        <v>0</v>
      </c>
      <c r="J343" s="25" t="n">
        <f aca="false">MAX(0,D343+E343-H343)</f>
        <v>0</v>
      </c>
    </row>
    <row r="344" customFormat="false" ht="15" hidden="false" customHeight="true" outlineLevel="0" collapsed="false">
      <c r="A344" s="22" t="n">
        <v>343</v>
      </c>
      <c r="B344" s="23" t="n">
        <f aca="false">EDATE(B343,1)</f>
        <v>56646</v>
      </c>
      <c r="C344" s="24" t="str">
        <f aca="false">IF(D344&lt;=0,"Paid Off",IF(A344&lt;='Inputs &amp; Summary'!$B$7,"Draw (Interest-Only)","Repayment"))</f>
        <v>Paid Off</v>
      </c>
      <c r="D344" s="25" t="n">
        <f aca="false">J343</f>
        <v>0</v>
      </c>
      <c r="E344" s="25" t="n">
        <f aca="false">D344*'Inputs &amp; Summary'!$B$14</f>
        <v>0</v>
      </c>
      <c r="F344" s="25" t="n">
        <f aca="false">IF(D344&lt;=0,0,IF(A344&lt;='Inputs &amp; Summary'!$B$7,E344,MIN(D344+E344,(-PMT('Inputs &amp; Summary'!$B$14,'Inputs &amp; Summary'!$B$8,'Inputs &amp; Summary'!$B$16)))))</f>
        <v>0</v>
      </c>
      <c r="G344" s="25" t="n">
        <f aca="false">IF(D344&lt;=0,0,'Inputs &amp; Summary'!$B$9)</f>
        <v>0</v>
      </c>
      <c r="H344" s="25" t="n">
        <f aca="false">MIN(D344+E344,F344+G344)</f>
        <v>0</v>
      </c>
      <c r="I344" s="25" t="n">
        <f aca="false">H344-E344</f>
        <v>0</v>
      </c>
      <c r="J344" s="25" t="n">
        <f aca="false">MAX(0,D344+E344-H344)</f>
        <v>0</v>
      </c>
    </row>
    <row r="345" customFormat="false" ht="15" hidden="false" customHeight="true" outlineLevel="0" collapsed="false">
      <c r="A345" s="22" t="n">
        <v>344</v>
      </c>
      <c r="B345" s="23" t="n">
        <f aca="false">EDATE(B344,1)</f>
        <v>56674</v>
      </c>
      <c r="C345" s="24" t="str">
        <f aca="false">IF(D345&lt;=0,"Paid Off",IF(A345&lt;='Inputs &amp; Summary'!$B$7,"Draw (Interest-Only)","Repayment"))</f>
        <v>Paid Off</v>
      </c>
      <c r="D345" s="25" t="n">
        <f aca="false">J344</f>
        <v>0</v>
      </c>
      <c r="E345" s="25" t="n">
        <f aca="false">D345*'Inputs &amp; Summary'!$B$14</f>
        <v>0</v>
      </c>
      <c r="F345" s="25" t="n">
        <f aca="false">IF(D345&lt;=0,0,IF(A345&lt;='Inputs &amp; Summary'!$B$7,E345,MIN(D345+E345,(-PMT('Inputs &amp; Summary'!$B$14,'Inputs &amp; Summary'!$B$8,'Inputs &amp; Summary'!$B$16)))))</f>
        <v>0</v>
      </c>
      <c r="G345" s="25" t="n">
        <f aca="false">IF(D345&lt;=0,0,'Inputs &amp; Summary'!$B$9)</f>
        <v>0</v>
      </c>
      <c r="H345" s="25" t="n">
        <f aca="false">MIN(D345+E345,F345+G345)</f>
        <v>0</v>
      </c>
      <c r="I345" s="25" t="n">
        <f aca="false">H345-E345</f>
        <v>0</v>
      </c>
      <c r="J345" s="25" t="n">
        <f aca="false">MAX(0,D345+E345-H345)</f>
        <v>0</v>
      </c>
    </row>
    <row r="346" customFormat="false" ht="15" hidden="false" customHeight="true" outlineLevel="0" collapsed="false">
      <c r="A346" s="22" t="n">
        <v>345</v>
      </c>
      <c r="B346" s="23" t="n">
        <f aca="false">EDATE(B345,1)</f>
        <v>56705</v>
      </c>
      <c r="C346" s="24" t="str">
        <f aca="false">IF(D346&lt;=0,"Paid Off",IF(A346&lt;='Inputs &amp; Summary'!$B$7,"Draw (Interest-Only)","Repayment"))</f>
        <v>Paid Off</v>
      </c>
      <c r="D346" s="25" t="n">
        <f aca="false">J345</f>
        <v>0</v>
      </c>
      <c r="E346" s="25" t="n">
        <f aca="false">D346*'Inputs &amp; Summary'!$B$14</f>
        <v>0</v>
      </c>
      <c r="F346" s="25" t="n">
        <f aca="false">IF(D346&lt;=0,0,IF(A346&lt;='Inputs &amp; Summary'!$B$7,E346,MIN(D346+E346,(-PMT('Inputs &amp; Summary'!$B$14,'Inputs &amp; Summary'!$B$8,'Inputs &amp; Summary'!$B$16)))))</f>
        <v>0</v>
      </c>
      <c r="G346" s="25" t="n">
        <f aca="false">IF(D346&lt;=0,0,'Inputs &amp; Summary'!$B$9)</f>
        <v>0</v>
      </c>
      <c r="H346" s="25" t="n">
        <f aca="false">MIN(D346+E346,F346+G346)</f>
        <v>0</v>
      </c>
      <c r="I346" s="25" t="n">
        <f aca="false">H346-E346</f>
        <v>0</v>
      </c>
      <c r="J346" s="25" t="n">
        <f aca="false">MAX(0,D346+E346-H346)</f>
        <v>0</v>
      </c>
    </row>
    <row r="347" customFormat="false" ht="15" hidden="false" customHeight="true" outlineLevel="0" collapsed="false">
      <c r="A347" s="22" t="n">
        <v>346</v>
      </c>
      <c r="B347" s="23" t="n">
        <f aca="false">EDATE(B346,1)</f>
        <v>56735</v>
      </c>
      <c r="C347" s="24" t="str">
        <f aca="false">IF(D347&lt;=0,"Paid Off",IF(A347&lt;='Inputs &amp; Summary'!$B$7,"Draw (Interest-Only)","Repayment"))</f>
        <v>Paid Off</v>
      </c>
      <c r="D347" s="25" t="n">
        <f aca="false">J346</f>
        <v>0</v>
      </c>
      <c r="E347" s="25" t="n">
        <f aca="false">D347*'Inputs &amp; Summary'!$B$14</f>
        <v>0</v>
      </c>
      <c r="F347" s="25" t="n">
        <f aca="false">IF(D347&lt;=0,0,IF(A347&lt;='Inputs &amp; Summary'!$B$7,E347,MIN(D347+E347,(-PMT('Inputs &amp; Summary'!$B$14,'Inputs &amp; Summary'!$B$8,'Inputs &amp; Summary'!$B$16)))))</f>
        <v>0</v>
      </c>
      <c r="G347" s="25" t="n">
        <f aca="false">IF(D347&lt;=0,0,'Inputs &amp; Summary'!$B$9)</f>
        <v>0</v>
      </c>
      <c r="H347" s="25" t="n">
        <f aca="false">MIN(D347+E347,F347+G347)</f>
        <v>0</v>
      </c>
      <c r="I347" s="25" t="n">
        <f aca="false">H347-E347</f>
        <v>0</v>
      </c>
      <c r="J347" s="25" t="n">
        <f aca="false">MAX(0,D347+E347-H347)</f>
        <v>0</v>
      </c>
    </row>
    <row r="348" customFormat="false" ht="15" hidden="false" customHeight="true" outlineLevel="0" collapsed="false">
      <c r="A348" s="22" t="n">
        <v>347</v>
      </c>
      <c r="B348" s="23" t="n">
        <f aca="false">EDATE(B347,1)</f>
        <v>56766</v>
      </c>
      <c r="C348" s="24" t="str">
        <f aca="false">IF(D348&lt;=0,"Paid Off",IF(A348&lt;='Inputs &amp; Summary'!$B$7,"Draw (Interest-Only)","Repayment"))</f>
        <v>Paid Off</v>
      </c>
      <c r="D348" s="25" t="n">
        <f aca="false">J347</f>
        <v>0</v>
      </c>
      <c r="E348" s="25" t="n">
        <f aca="false">D348*'Inputs &amp; Summary'!$B$14</f>
        <v>0</v>
      </c>
      <c r="F348" s="25" t="n">
        <f aca="false">IF(D348&lt;=0,0,IF(A348&lt;='Inputs &amp; Summary'!$B$7,E348,MIN(D348+E348,(-PMT('Inputs &amp; Summary'!$B$14,'Inputs &amp; Summary'!$B$8,'Inputs &amp; Summary'!$B$16)))))</f>
        <v>0</v>
      </c>
      <c r="G348" s="25" t="n">
        <f aca="false">IF(D348&lt;=0,0,'Inputs &amp; Summary'!$B$9)</f>
        <v>0</v>
      </c>
      <c r="H348" s="25" t="n">
        <f aca="false">MIN(D348+E348,F348+G348)</f>
        <v>0</v>
      </c>
      <c r="I348" s="25" t="n">
        <f aca="false">H348-E348</f>
        <v>0</v>
      </c>
      <c r="J348" s="25" t="n">
        <f aca="false">MAX(0,D348+E348-H348)</f>
        <v>0</v>
      </c>
    </row>
    <row r="349" customFormat="false" ht="15" hidden="false" customHeight="true" outlineLevel="0" collapsed="false">
      <c r="A349" s="22" t="n">
        <v>348</v>
      </c>
      <c r="B349" s="23" t="n">
        <f aca="false">EDATE(B348,1)</f>
        <v>56796</v>
      </c>
      <c r="C349" s="24" t="str">
        <f aca="false">IF(D349&lt;=0,"Paid Off",IF(A349&lt;='Inputs &amp; Summary'!$B$7,"Draw (Interest-Only)","Repayment"))</f>
        <v>Paid Off</v>
      </c>
      <c r="D349" s="25" t="n">
        <f aca="false">J348</f>
        <v>0</v>
      </c>
      <c r="E349" s="25" t="n">
        <f aca="false">D349*'Inputs &amp; Summary'!$B$14</f>
        <v>0</v>
      </c>
      <c r="F349" s="25" t="n">
        <f aca="false">IF(D349&lt;=0,0,IF(A349&lt;='Inputs &amp; Summary'!$B$7,E349,MIN(D349+E349,(-PMT('Inputs &amp; Summary'!$B$14,'Inputs &amp; Summary'!$B$8,'Inputs &amp; Summary'!$B$16)))))</f>
        <v>0</v>
      </c>
      <c r="G349" s="25" t="n">
        <f aca="false">IF(D349&lt;=0,0,'Inputs &amp; Summary'!$B$9)</f>
        <v>0</v>
      </c>
      <c r="H349" s="25" t="n">
        <f aca="false">MIN(D349+E349,F349+G349)</f>
        <v>0</v>
      </c>
      <c r="I349" s="25" t="n">
        <f aca="false">H349-E349</f>
        <v>0</v>
      </c>
      <c r="J349" s="25" t="n">
        <f aca="false">MAX(0,D349+E349-H349)</f>
        <v>0</v>
      </c>
    </row>
    <row r="350" customFormat="false" ht="15" hidden="false" customHeight="true" outlineLevel="0" collapsed="false">
      <c r="A350" s="22" t="n">
        <v>349</v>
      </c>
      <c r="B350" s="23" t="n">
        <f aca="false">EDATE(B349,1)</f>
        <v>56827</v>
      </c>
      <c r="C350" s="24" t="str">
        <f aca="false">IF(D350&lt;=0,"Paid Off",IF(A350&lt;='Inputs &amp; Summary'!$B$7,"Draw (Interest-Only)","Repayment"))</f>
        <v>Paid Off</v>
      </c>
      <c r="D350" s="25" t="n">
        <f aca="false">J349</f>
        <v>0</v>
      </c>
      <c r="E350" s="25" t="n">
        <f aca="false">D350*'Inputs &amp; Summary'!$B$14</f>
        <v>0</v>
      </c>
      <c r="F350" s="25" t="n">
        <f aca="false">IF(D350&lt;=0,0,IF(A350&lt;='Inputs &amp; Summary'!$B$7,E350,MIN(D350+E350,(-PMT('Inputs &amp; Summary'!$B$14,'Inputs &amp; Summary'!$B$8,'Inputs &amp; Summary'!$B$16)))))</f>
        <v>0</v>
      </c>
      <c r="G350" s="25" t="n">
        <f aca="false">IF(D350&lt;=0,0,'Inputs &amp; Summary'!$B$9)</f>
        <v>0</v>
      </c>
      <c r="H350" s="25" t="n">
        <f aca="false">MIN(D350+E350,F350+G350)</f>
        <v>0</v>
      </c>
      <c r="I350" s="25" t="n">
        <f aca="false">H350-E350</f>
        <v>0</v>
      </c>
      <c r="J350" s="25" t="n">
        <f aca="false">MAX(0,D350+E350-H350)</f>
        <v>0</v>
      </c>
    </row>
    <row r="351" customFormat="false" ht="15" hidden="false" customHeight="true" outlineLevel="0" collapsed="false">
      <c r="A351" s="22" t="n">
        <v>350</v>
      </c>
      <c r="B351" s="23" t="n">
        <f aca="false">EDATE(B350,1)</f>
        <v>56858</v>
      </c>
      <c r="C351" s="24" t="str">
        <f aca="false">IF(D351&lt;=0,"Paid Off",IF(A351&lt;='Inputs &amp; Summary'!$B$7,"Draw (Interest-Only)","Repayment"))</f>
        <v>Paid Off</v>
      </c>
      <c r="D351" s="25" t="n">
        <f aca="false">J350</f>
        <v>0</v>
      </c>
      <c r="E351" s="25" t="n">
        <f aca="false">D351*'Inputs &amp; Summary'!$B$14</f>
        <v>0</v>
      </c>
      <c r="F351" s="25" t="n">
        <f aca="false">IF(D351&lt;=0,0,IF(A351&lt;='Inputs &amp; Summary'!$B$7,E351,MIN(D351+E351,(-PMT('Inputs &amp; Summary'!$B$14,'Inputs &amp; Summary'!$B$8,'Inputs &amp; Summary'!$B$16)))))</f>
        <v>0</v>
      </c>
      <c r="G351" s="25" t="n">
        <f aca="false">IF(D351&lt;=0,0,'Inputs &amp; Summary'!$B$9)</f>
        <v>0</v>
      </c>
      <c r="H351" s="25" t="n">
        <f aca="false">MIN(D351+E351,F351+G351)</f>
        <v>0</v>
      </c>
      <c r="I351" s="25" t="n">
        <f aca="false">H351-E351</f>
        <v>0</v>
      </c>
      <c r="J351" s="25" t="n">
        <f aca="false">MAX(0,D351+E351-H351)</f>
        <v>0</v>
      </c>
    </row>
    <row r="352" customFormat="false" ht="15" hidden="false" customHeight="true" outlineLevel="0" collapsed="false">
      <c r="A352" s="22" t="n">
        <v>351</v>
      </c>
      <c r="B352" s="23" t="n">
        <f aca="false">EDATE(B351,1)</f>
        <v>56888</v>
      </c>
      <c r="C352" s="24" t="str">
        <f aca="false">IF(D352&lt;=0,"Paid Off",IF(A352&lt;='Inputs &amp; Summary'!$B$7,"Draw (Interest-Only)","Repayment"))</f>
        <v>Paid Off</v>
      </c>
      <c r="D352" s="25" t="n">
        <f aca="false">J351</f>
        <v>0</v>
      </c>
      <c r="E352" s="25" t="n">
        <f aca="false">D352*'Inputs &amp; Summary'!$B$14</f>
        <v>0</v>
      </c>
      <c r="F352" s="25" t="n">
        <f aca="false">IF(D352&lt;=0,0,IF(A352&lt;='Inputs &amp; Summary'!$B$7,E352,MIN(D352+E352,(-PMT('Inputs &amp; Summary'!$B$14,'Inputs &amp; Summary'!$B$8,'Inputs &amp; Summary'!$B$16)))))</f>
        <v>0</v>
      </c>
      <c r="G352" s="25" t="n">
        <f aca="false">IF(D352&lt;=0,0,'Inputs &amp; Summary'!$B$9)</f>
        <v>0</v>
      </c>
      <c r="H352" s="25" t="n">
        <f aca="false">MIN(D352+E352,F352+G352)</f>
        <v>0</v>
      </c>
      <c r="I352" s="25" t="n">
        <f aca="false">H352-E352</f>
        <v>0</v>
      </c>
      <c r="J352" s="25" t="n">
        <f aca="false">MAX(0,D352+E352-H352)</f>
        <v>0</v>
      </c>
    </row>
    <row r="353" customFormat="false" ht="15" hidden="false" customHeight="true" outlineLevel="0" collapsed="false">
      <c r="A353" s="22" t="n">
        <v>352</v>
      </c>
      <c r="B353" s="23" t="n">
        <f aca="false">EDATE(B352,1)</f>
        <v>56919</v>
      </c>
      <c r="C353" s="24" t="str">
        <f aca="false">IF(D353&lt;=0,"Paid Off",IF(A353&lt;='Inputs &amp; Summary'!$B$7,"Draw (Interest-Only)","Repayment"))</f>
        <v>Paid Off</v>
      </c>
      <c r="D353" s="25" t="n">
        <f aca="false">J352</f>
        <v>0</v>
      </c>
      <c r="E353" s="25" t="n">
        <f aca="false">D353*'Inputs &amp; Summary'!$B$14</f>
        <v>0</v>
      </c>
      <c r="F353" s="25" t="n">
        <f aca="false">IF(D353&lt;=0,0,IF(A353&lt;='Inputs &amp; Summary'!$B$7,E353,MIN(D353+E353,(-PMT('Inputs &amp; Summary'!$B$14,'Inputs &amp; Summary'!$B$8,'Inputs &amp; Summary'!$B$16)))))</f>
        <v>0</v>
      </c>
      <c r="G353" s="25" t="n">
        <f aca="false">IF(D353&lt;=0,0,'Inputs &amp; Summary'!$B$9)</f>
        <v>0</v>
      </c>
      <c r="H353" s="25" t="n">
        <f aca="false">MIN(D353+E353,F353+G353)</f>
        <v>0</v>
      </c>
      <c r="I353" s="25" t="n">
        <f aca="false">H353-E353</f>
        <v>0</v>
      </c>
      <c r="J353" s="25" t="n">
        <f aca="false">MAX(0,D353+E353-H353)</f>
        <v>0</v>
      </c>
    </row>
    <row r="354" customFormat="false" ht="15" hidden="false" customHeight="true" outlineLevel="0" collapsed="false">
      <c r="A354" s="22" t="n">
        <v>353</v>
      </c>
      <c r="B354" s="23" t="n">
        <f aca="false">EDATE(B353,1)</f>
        <v>56949</v>
      </c>
      <c r="C354" s="24" t="str">
        <f aca="false">IF(D354&lt;=0,"Paid Off",IF(A354&lt;='Inputs &amp; Summary'!$B$7,"Draw (Interest-Only)","Repayment"))</f>
        <v>Paid Off</v>
      </c>
      <c r="D354" s="25" t="n">
        <f aca="false">J353</f>
        <v>0</v>
      </c>
      <c r="E354" s="25" t="n">
        <f aca="false">D354*'Inputs &amp; Summary'!$B$14</f>
        <v>0</v>
      </c>
      <c r="F354" s="25" t="n">
        <f aca="false">IF(D354&lt;=0,0,IF(A354&lt;='Inputs &amp; Summary'!$B$7,E354,MIN(D354+E354,(-PMT('Inputs &amp; Summary'!$B$14,'Inputs &amp; Summary'!$B$8,'Inputs &amp; Summary'!$B$16)))))</f>
        <v>0</v>
      </c>
      <c r="G354" s="25" t="n">
        <f aca="false">IF(D354&lt;=0,0,'Inputs &amp; Summary'!$B$9)</f>
        <v>0</v>
      </c>
      <c r="H354" s="25" t="n">
        <f aca="false">MIN(D354+E354,F354+G354)</f>
        <v>0</v>
      </c>
      <c r="I354" s="25" t="n">
        <f aca="false">H354-E354</f>
        <v>0</v>
      </c>
      <c r="J354" s="25" t="n">
        <f aca="false">MAX(0,D354+E354-H354)</f>
        <v>0</v>
      </c>
    </row>
    <row r="355" customFormat="false" ht="15" hidden="false" customHeight="true" outlineLevel="0" collapsed="false">
      <c r="A355" s="22" t="n">
        <v>354</v>
      </c>
      <c r="B355" s="23" t="n">
        <f aca="false">EDATE(B354,1)</f>
        <v>56980</v>
      </c>
      <c r="C355" s="24" t="str">
        <f aca="false">IF(D355&lt;=0,"Paid Off",IF(A355&lt;='Inputs &amp; Summary'!$B$7,"Draw (Interest-Only)","Repayment"))</f>
        <v>Paid Off</v>
      </c>
      <c r="D355" s="25" t="n">
        <f aca="false">J354</f>
        <v>0</v>
      </c>
      <c r="E355" s="25" t="n">
        <f aca="false">D355*'Inputs &amp; Summary'!$B$14</f>
        <v>0</v>
      </c>
      <c r="F355" s="25" t="n">
        <f aca="false">IF(D355&lt;=0,0,IF(A355&lt;='Inputs &amp; Summary'!$B$7,E355,MIN(D355+E355,(-PMT('Inputs &amp; Summary'!$B$14,'Inputs &amp; Summary'!$B$8,'Inputs &amp; Summary'!$B$16)))))</f>
        <v>0</v>
      </c>
      <c r="G355" s="25" t="n">
        <f aca="false">IF(D355&lt;=0,0,'Inputs &amp; Summary'!$B$9)</f>
        <v>0</v>
      </c>
      <c r="H355" s="25" t="n">
        <f aca="false">MIN(D355+E355,F355+G355)</f>
        <v>0</v>
      </c>
      <c r="I355" s="25" t="n">
        <f aca="false">H355-E355</f>
        <v>0</v>
      </c>
      <c r="J355" s="25" t="n">
        <f aca="false">MAX(0,D355+E355-H355)</f>
        <v>0</v>
      </c>
    </row>
    <row r="356" customFormat="false" ht="15" hidden="false" customHeight="true" outlineLevel="0" collapsed="false">
      <c r="A356" s="22" t="n">
        <v>355</v>
      </c>
      <c r="B356" s="23" t="n">
        <f aca="false">EDATE(B355,1)</f>
        <v>57011</v>
      </c>
      <c r="C356" s="24" t="str">
        <f aca="false">IF(D356&lt;=0,"Paid Off",IF(A356&lt;='Inputs &amp; Summary'!$B$7,"Draw (Interest-Only)","Repayment"))</f>
        <v>Paid Off</v>
      </c>
      <c r="D356" s="25" t="n">
        <f aca="false">J355</f>
        <v>0</v>
      </c>
      <c r="E356" s="25" t="n">
        <f aca="false">D356*'Inputs &amp; Summary'!$B$14</f>
        <v>0</v>
      </c>
      <c r="F356" s="25" t="n">
        <f aca="false">IF(D356&lt;=0,0,IF(A356&lt;='Inputs &amp; Summary'!$B$7,E356,MIN(D356+E356,(-PMT('Inputs &amp; Summary'!$B$14,'Inputs &amp; Summary'!$B$8,'Inputs &amp; Summary'!$B$16)))))</f>
        <v>0</v>
      </c>
      <c r="G356" s="25" t="n">
        <f aca="false">IF(D356&lt;=0,0,'Inputs &amp; Summary'!$B$9)</f>
        <v>0</v>
      </c>
      <c r="H356" s="25" t="n">
        <f aca="false">MIN(D356+E356,F356+G356)</f>
        <v>0</v>
      </c>
      <c r="I356" s="25" t="n">
        <f aca="false">H356-E356</f>
        <v>0</v>
      </c>
      <c r="J356" s="25" t="n">
        <f aca="false">MAX(0,D356+E356-H356)</f>
        <v>0</v>
      </c>
    </row>
    <row r="357" customFormat="false" ht="15" hidden="false" customHeight="true" outlineLevel="0" collapsed="false">
      <c r="A357" s="22" t="n">
        <v>356</v>
      </c>
      <c r="B357" s="23" t="n">
        <f aca="false">EDATE(B356,1)</f>
        <v>57040</v>
      </c>
      <c r="C357" s="24" t="str">
        <f aca="false">IF(D357&lt;=0,"Paid Off",IF(A357&lt;='Inputs &amp; Summary'!$B$7,"Draw (Interest-Only)","Repayment"))</f>
        <v>Paid Off</v>
      </c>
      <c r="D357" s="25" t="n">
        <f aca="false">J356</f>
        <v>0</v>
      </c>
      <c r="E357" s="25" t="n">
        <f aca="false">D357*'Inputs &amp; Summary'!$B$14</f>
        <v>0</v>
      </c>
      <c r="F357" s="25" t="n">
        <f aca="false">IF(D357&lt;=0,0,IF(A357&lt;='Inputs &amp; Summary'!$B$7,E357,MIN(D357+E357,(-PMT('Inputs &amp; Summary'!$B$14,'Inputs &amp; Summary'!$B$8,'Inputs &amp; Summary'!$B$16)))))</f>
        <v>0</v>
      </c>
      <c r="G357" s="25" t="n">
        <f aca="false">IF(D357&lt;=0,0,'Inputs &amp; Summary'!$B$9)</f>
        <v>0</v>
      </c>
      <c r="H357" s="25" t="n">
        <f aca="false">MIN(D357+E357,F357+G357)</f>
        <v>0</v>
      </c>
      <c r="I357" s="25" t="n">
        <f aca="false">H357-E357</f>
        <v>0</v>
      </c>
      <c r="J357" s="25" t="n">
        <f aca="false">MAX(0,D357+E357-H357)</f>
        <v>0</v>
      </c>
    </row>
    <row r="358" customFormat="false" ht="15" hidden="false" customHeight="true" outlineLevel="0" collapsed="false">
      <c r="A358" s="22" t="n">
        <v>357</v>
      </c>
      <c r="B358" s="23" t="n">
        <f aca="false">EDATE(B357,1)</f>
        <v>57071</v>
      </c>
      <c r="C358" s="24" t="str">
        <f aca="false">IF(D358&lt;=0,"Paid Off",IF(A358&lt;='Inputs &amp; Summary'!$B$7,"Draw (Interest-Only)","Repayment"))</f>
        <v>Paid Off</v>
      </c>
      <c r="D358" s="25" t="n">
        <f aca="false">J357</f>
        <v>0</v>
      </c>
      <c r="E358" s="25" t="n">
        <f aca="false">D358*'Inputs &amp; Summary'!$B$14</f>
        <v>0</v>
      </c>
      <c r="F358" s="25" t="n">
        <f aca="false">IF(D358&lt;=0,0,IF(A358&lt;='Inputs &amp; Summary'!$B$7,E358,MIN(D358+E358,(-PMT('Inputs &amp; Summary'!$B$14,'Inputs &amp; Summary'!$B$8,'Inputs &amp; Summary'!$B$16)))))</f>
        <v>0</v>
      </c>
      <c r="G358" s="25" t="n">
        <f aca="false">IF(D358&lt;=0,0,'Inputs &amp; Summary'!$B$9)</f>
        <v>0</v>
      </c>
      <c r="H358" s="25" t="n">
        <f aca="false">MIN(D358+E358,F358+G358)</f>
        <v>0</v>
      </c>
      <c r="I358" s="25" t="n">
        <f aca="false">H358-E358</f>
        <v>0</v>
      </c>
      <c r="J358" s="25" t="n">
        <f aca="false">MAX(0,D358+E358-H358)</f>
        <v>0</v>
      </c>
    </row>
    <row r="359" customFormat="false" ht="15" hidden="false" customHeight="true" outlineLevel="0" collapsed="false">
      <c r="A359" s="22" t="n">
        <v>358</v>
      </c>
      <c r="B359" s="23" t="n">
        <f aca="false">EDATE(B358,1)</f>
        <v>57101</v>
      </c>
      <c r="C359" s="24" t="str">
        <f aca="false">IF(D359&lt;=0,"Paid Off",IF(A359&lt;='Inputs &amp; Summary'!$B$7,"Draw (Interest-Only)","Repayment"))</f>
        <v>Paid Off</v>
      </c>
      <c r="D359" s="25" t="n">
        <f aca="false">J358</f>
        <v>0</v>
      </c>
      <c r="E359" s="25" t="n">
        <f aca="false">D359*'Inputs &amp; Summary'!$B$14</f>
        <v>0</v>
      </c>
      <c r="F359" s="25" t="n">
        <f aca="false">IF(D359&lt;=0,0,IF(A359&lt;='Inputs &amp; Summary'!$B$7,E359,MIN(D359+E359,(-PMT('Inputs &amp; Summary'!$B$14,'Inputs &amp; Summary'!$B$8,'Inputs &amp; Summary'!$B$16)))))</f>
        <v>0</v>
      </c>
      <c r="G359" s="25" t="n">
        <f aca="false">IF(D359&lt;=0,0,'Inputs &amp; Summary'!$B$9)</f>
        <v>0</v>
      </c>
      <c r="H359" s="25" t="n">
        <f aca="false">MIN(D359+E359,F359+G359)</f>
        <v>0</v>
      </c>
      <c r="I359" s="25" t="n">
        <f aca="false">H359-E359</f>
        <v>0</v>
      </c>
      <c r="J359" s="25" t="n">
        <f aca="false">MAX(0,D359+E359-H359)</f>
        <v>0</v>
      </c>
    </row>
    <row r="360" customFormat="false" ht="15" hidden="false" customHeight="true" outlineLevel="0" collapsed="false">
      <c r="A360" s="22" t="n">
        <v>359</v>
      </c>
      <c r="B360" s="23" t="n">
        <f aca="false">EDATE(B359,1)</f>
        <v>57132</v>
      </c>
      <c r="C360" s="24" t="str">
        <f aca="false">IF(D360&lt;=0,"Paid Off",IF(A360&lt;='Inputs &amp; Summary'!$B$7,"Draw (Interest-Only)","Repayment"))</f>
        <v>Paid Off</v>
      </c>
      <c r="D360" s="25" t="n">
        <f aca="false">J359</f>
        <v>0</v>
      </c>
      <c r="E360" s="25" t="n">
        <f aca="false">D360*'Inputs &amp; Summary'!$B$14</f>
        <v>0</v>
      </c>
      <c r="F360" s="25" t="n">
        <f aca="false">IF(D360&lt;=0,0,IF(A360&lt;='Inputs &amp; Summary'!$B$7,E360,MIN(D360+E360,(-PMT('Inputs &amp; Summary'!$B$14,'Inputs &amp; Summary'!$B$8,'Inputs &amp; Summary'!$B$16)))))</f>
        <v>0</v>
      </c>
      <c r="G360" s="25" t="n">
        <f aca="false">IF(D360&lt;=0,0,'Inputs &amp; Summary'!$B$9)</f>
        <v>0</v>
      </c>
      <c r="H360" s="25" t="n">
        <f aca="false">MIN(D360+E360,F360+G360)</f>
        <v>0</v>
      </c>
      <c r="I360" s="25" t="n">
        <f aca="false">H360-E360</f>
        <v>0</v>
      </c>
      <c r="J360" s="25" t="n">
        <f aca="false">MAX(0,D360+E360-H360)</f>
        <v>0</v>
      </c>
    </row>
    <row r="361" customFormat="false" ht="15" hidden="false" customHeight="true" outlineLevel="0" collapsed="false">
      <c r="A361" s="22" t="n">
        <v>360</v>
      </c>
      <c r="B361" s="23" t="n">
        <f aca="false">EDATE(B360,1)</f>
        <v>57162</v>
      </c>
      <c r="C361" s="24" t="str">
        <f aca="false">IF(D361&lt;=0,"Paid Off",IF(A361&lt;='Inputs &amp; Summary'!$B$7,"Draw (Interest-Only)","Repayment"))</f>
        <v>Paid Off</v>
      </c>
      <c r="D361" s="25" t="n">
        <f aca="false">J360</f>
        <v>0</v>
      </c>
      <c r="E361" s="25" t="n">
        <f aca="false">D361*'Inputs &amp; Summary'!$B$14</f>
        <v>0</v>
      </c>
      <c r="F361" s="25" t="n">
        <f aca="false">IF(D361&lt;=0,0,IF(A361&lt;='Inputs &amp; Summary'!$B$7,E361,MIN(D361+E361,(-PMT('Inputs &amp; Summary'!$B$14,'Inputs &amp; Summary'!$B$8,'Inputs &amp; Summary'!$B$16)))))</f>
        <v>0</v>
      </c>
      <c r="G361" s="25" t="n">
        <f aca="false">IF(D361&lt;=0,0,'Inputs &amp; Summary'!$B$9)</f>
        <v>0</v>
      </c>
      <c r="H361" s="25" t="n">
        <f aca="false">MIN(D361+E361,F361+G361)</f>
        <v>0</v>
      </c>
      <c r="I361" s="25" t="n">
        <f aca="false">H361-E361</f>
        <v>0</v>
      </c>
      <c r="J361" s="25" t="n">
        <f aca="false">MAX(0,D361+E361-H361)</f>
        <v>0</v>
      </c>
    </row>
  </sheetData>
  <conditionalFormatting sqref="A2:J361">
    <cfRule type="expression" priority="2" aboveAverage="0" equalAverage="0" bottom="0" percent="0" rank="0" text="" dxfId="0">
      <formula>$C2="Draw (Interest-Only)"</formula>
    </cfRule>
    <cfRule type="expression" priority="3" aboveAverage="0" equalAverage="0" bottom="0" percent="0" rank="0" text="" dxfId="1">
      <formula>$C2="Repayment"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2026-07-31T14:22:05Z</dcterms:created>
  <dc:creator>openpyxl</dc:creator>
  <dc:description/>
  <dc:language>en-US</dc:language>
  <cp:lastModifiedBy/>
  <dcterms:modified xsi:type="dcterms:W3CDTF">2026-07-31T14:22:18Z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