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puts &amp; Summary" sheetId="1" state="visible" r:id="rId3"/>
    <sheet name="Amortization Schedule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<sst xmlns="http://schemas.openxmlformats.org/spreadsheetml/2006/main" count="33" uniqueCount="33">
  <si>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 xml:space="preserve">First Lien HELOC Calculator</t>
  </si>
  <si>
    <t xml:space="preserve">Enter values in the blue/yellow cells below. All other cells calculate automatically.</t>
  </si>
  <si>
    <t xml:space="preserve">Legend:</t>
  </si>
  <si>
    <t xml:space="preserve">Input cell</t>
  </si>
  <si>
    <t xml:space="preserve">Loan Inputs</t>
  </si>
  <si>
    <t xml:space="preserve">Home Value</t>
  </si>
  <si>
    <t xml:space="preserve">Max LTV (%)</t>
  </si>
  <si>
    <t xml:space="preserve">Interest Rate, annual</t>
  </si>
  <si>
    <t xml:space="preserve">Interest-Only Period (years)</t>
  </si>
  <si>
    <t xml:space="preserve">Repayment Period (years, fully amortizing)</t>
  </si>
  <si>
    <t xml:space="preserve">Closing Date</t>
  </si>
  <si>
    <t xml:space="preserve">Calculated Summary</t>
  </si>
  <si>
    <t xml:space="preserve">Loan Amount (Home Value × Max LTV)</t>
  </si>
  <si>
    <t xml:space="preserve">Interest-Only Period (months)</t>
  </si>
  <si>
    <t xml:space="preserve">Repayment Period (months)</t>
  </si>
  <si>
    <t xml:space="preserve">Total Term (months)</t>
  </si>
  <si>
    <t xml:space="preserve">Monthly Rate</t>
  </si>
  <si>
    <t xml:space="preserve">Interest-Only Payment</t>
  </si>
  <si>
    <t xml:space="preserve">Balance at Start of Repayment Period</t>
  </si>
  <si>
    <t xml:space="preserve">Repayment Period Payment (Principal &amp; Interest)</t>
  </si>
  <si>
    <t xml:space="preserve">Total Interest Paid – Interest-Only Period</t>
  </si>
  <si>
    <t xml:space="preserve">Total Interest Paid – Repayment Period</t>
  </si>
  <si>
    <t xml:space="preserve">Total Interest Paid – Full Term</t>
  </si>
  <si>
    <t xml:space="preserve">Total of All Payments Made</t>
  </si>
  <si>
    <t xml:space="preserve">Note: Loan amount is fully drawn at closing (Home Value × Max LTV). The Amortization Schedule tab shows interest-only payments during the interest-only period, then switches automatically to a fixed principal &amp; interest payment for the repayment period.</t>
  </si>
  <si>
    <t xml:space="preserve">Month</t>
  </si>
  <si>
    <t xml:space="preserve">Date</t>
  </si>
  <si>
    <t xml:space="preserve">Phase</t>
  </si>
  <si>
    <t xml:space="preserve">Beginning Balance</t>
  </si>
  <si>
    <t xml:space="preserve">Interest</t>
  </si>
  <si>
    <t xml:space="preserve">Total Payment</t>
  </si>
  <si>
    <t xml:space="preserve">Principal</t>
  </si>
  <si>
    <t xml:space="preserve">Ending Balance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</si>
</sst>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\$#,##0;&quot;($&quot;#,##0\);\-"/>
    <numFmt numFmtId="166" formatCode="0.000%"/>
    <numFmt numFmtId="167" formatCode="0"/>
    <numFmt numFmtId="168" formatCode="mm/dd/yyyy"/>
    <numFmt numFmtId="169" formatCode="\$#,##0.00;&quot;($&quot;#,##0.00\);\-"/>
    <numFmt numFmtId="170" formatCode="0.0000%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Arial"/>
      <family val="0"/>
      <charset val="1"/>
    </font>
    <font>
      <i val="true"/>
      <sz val="10"/>
      <color rgb="FF595959"/>
      <name val="Arial"/>
      <family val="0"/>
      <charset val="1"/>
    </font>
    <font>
      <i val="true"/>
      <sz val="9"/>
      <name val="Arial"/>
      <family val="0"/>
      <charset val="1"/>
    </font>
    <font>
      <i val="true"/>
      <sz val="9"/>
      <color rgb="FF0000FF"/>
      <name val="Arial"/>
      <family val="0"/>
      <charset val="1"/>
    </font>
    <font>
      <b val="true"/>
      <sz val="12"/>
      <color rgb="FFFFFFFF"/>
      <name val="Arial"/>
      <family val="0"/>
      <charset val="1"/>
    </font>
    <font>
      <sz val="11"/>
      <color rgb="FF000000"/>
      <name val="Arial"/>
      <family val="0"/>
      <charset val="1"/>
    </font>
    <font>
      <sz val="11"/>
      <color rgb="FF0000FF"/>
      <name val="Arial"/>
      <family val="0"/>
      <charset val="1"/>
    </font>
    <font>
      <b val="true"/>
      <sz val="11"/>
      <color rgb="FF000000"/>
      <name val="Arial"/>
      <family val="0"/>
      <charset val="1"/>
    </font>
    <font>
      <i val="true"/>
      <sz val="9"/>
      <color rgb="FF595959"/>
      <name val="Arial"/>
      <family val="0"/>
      <charset val="1"/>
    </font>
    <font>
      <b val="true"/>
      <sz val="11"/>
      <color rgb="FFFFFFFF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1F4E78"/>
        <bgColor rgb="FF2E5395"/>
      </patternFill>
    </fill>
    <fill>
      <patternFill patternType="solid">
        <fgColor rgb="FFFFFF00"/>
        <bgColor rgb="FFFFFF00"/>
      </patternFill>
    </fill>
    <fill>
      <patternFill patternType="solid">
        <fgColor rgb="FF2E5395"/>
        <bgColor rgb="FF1F4E78"/>
      </patternFill>
    </fill>
    <fill>
      <patternFill patternType="solid">
        <fgColor rgb="FFF2F2F2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8" fillId="4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0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0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0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10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11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1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0" fontId="11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3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9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9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9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1F4E78"/>
      <rgbColor rgb="FF339966"/>
      <rgbColor rgb="FF003300"/>
      <rgbColor rgb="FF333300"/>
      <rgbColor rgb="FF993300"/>
      <rgbColor rgb="FF993366"/>
      <rgbColor rgb="FF2E5395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27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2"/>
    <col collapsed="false" customWidth="true" hidden="false" outlineLevel="0" max="2" min="2" style="0" width="18"/>
    <col collapsed="false" customWidth="true" hidden="false" outlineLevel="0" max="3" min="3" style="0" width="3"/>
    <col collapsed="false" customWidth="true" hidden="false" outlineLevel="0" max="4" min="4" style="0" width="55"/>
  </cols>
  <sheetData>
    <row r="1" customFormat="false" ht="30" hidden="false" customHeight="true" outlineLevel="0" collapsed="false">
      <c r="A1" s="1" t="s">
        <v>0</v>
      </c>
      <c r="B1" s="1"/>
      <c r="C1" s="1"/>
      <c r="D1" s="1"/>
    </row>
    <row r="2" customFormat="false" ht="18" hidden="false" customHeight="true" outlineLevel="0" collapsed="false">
      <c r="A2" s="2" t="s">
        <v>1</v>
      </c>
      <c r="B2" s="2"/>
      <c r="C2" s="2"/>
      <c r="D2" s="2"/>
    </row>
    <row r="3" customFormat="false" ht="15" hidden="false" customHeight="false" outlineLevel="0" collapsed="false">
      <c r="A3" s="3" t="s">
        <v>2</v>
      </c>
      <c r="B3" s="4" t="s">
        <v>3</v>
      </c>
    </row>
    <row r="5" customFormat="false" ht="19.5" hidden="false" customHeight="true" outlineLevel="0" collapsed="false">
      <c r="A5" s="5" t="s">
        <v>4</v>
      </c>
      <c r="B5" s="5"/>
    </row>
    <row r="6" customFormat="false" ht="15" hidden="false" customHeight="false" outlineLevel="0" collapsed="false">
      <c r="A6" s="6" t="s">
        <v>5</v>
      </c>
      <c r="B6" s="7" t="n">
        <v>500000</v>
      </c>
    </row>
    <row r="7" customFormat="false" ht="15" hidden="false" customHeight="false" outlineLevel="0" collapsed="false">
      <c r="A7" s="6" t="s">
        <v>6</v>
      </c>
      <c r="B7" s="8" t="n">
        <v>0.8</v>
      </c>
    </row>
    <row r="8" customFormat="false" ht="15" hidden="false" customHeight="false" outlineLevel="0" collapsed="false">
      <c r="A8" s="6" t="s">
        <v>7</v>
      </c>
      <c r="B8" s="8" t="n">
        <v>0.075</v>
      </c>
    </row>
    <row r="9" customFormat="false" ht="15" hidden="false" customHeight="false" outlineLevel="0" collapsed="false">
      <c r="A9" s="6" t="s">
        <v>8</v>
      </c>
      <c r="B9" s="9" t="n">
        <v>10</v>
      </c>
    </row>
    <row r="10" customFormat="false" ht="15" hidden="false" customHeight="false" outlineLevel="0" collapsed="false">
      <c r="A10" s="6" t="s">
        <v>9</v>
      </c>
      <c r="B10" s="9" t="n">
        <v>20</v>
      </c>
    </row>
    <row r="11" customFormat="false" ht="15" hidden="false" customHeight="false" outlineLevel="0" collapsed="false">
      <c r="A11" s="6" t="s">
        <v>10</v>
      </c>
      <c r="B11" s="10" t="n">
        <v>46235</v>
      </c>
    </row>
    <row r="13" customFormat="false" ht="19.5" hidden="false" customHeight="true" outlineLevel="0" collapsed="false">
      <c r="A13" s="5" t="s">
        <v>11</v>
      </c>
      <c r="B13" s="5"/>
    </row>
    <row r="14" customFormat="false" ht="15" hidden="false" customHeight="false" outlineLevel="0" collapsed="false">
      <c r="A14" s="6" t="s">
        <v>12</v>
      </c>
      <c r="B14" s="11" t="n">
        <f aca="false">B6*B7</f>
        <v>400000</v>
      </c>
    </row>
    <row r="15" customFormat="false" ht="15" hidden="false" customHeight="false" outlineLevel="0" collapsed="false">
      <c r="A15" s="6" t="s">
        <v>13</v>
      </c>
      <c r="B15" s="12" t="n">
        <f aca="false">B9*12</f>
        <v>120</v>
      </c>
    </row>
    <row r="16" customFormat="false" ht="15" hidden="false" customHeight="false" outlineLevel="0" collapsed="false">
      <c r="A16" s="6" t="s">
        <v>14</v>
      </c>
      <c r="B16" s="12" t="n">
        <f aca="false">B10*12</f>
        <v>240</v>
      </c>
    </row>
    <row r="17" customFormat="false" ht="15" hidden="false" customHeight="false" outlineLevel="0" collapsed="false">
      <c r="A17" s="6" t="s">
        <v>15</v>
      </c>
      <c r="B17" s="12" t="n">
        <f aca="false">B15+B16</f>
        <v>360</v>
      </c>
    </row>
    <row r="18" customFormat="false" ht="15" hidden="false" customHeight="false" outlineLevel="0" collapsed="false">
      <c r="A18" s="6" t="s">
        <v>16</v>
      </c>
      <c r="B18" s="13" t="n">
        <f aca="false">B8/12</f>
        <v>0.00625</v>
      </c>
    </row>
    <row r="19" customFormat="false" ht="15" hidden="false" customHeight="false" outlineLevel="0" collapsed="false">
      <c r="A19" s="6" t="s">
        <v>17</v>
      </c>
      <c r="B19" s="11" t="n">
        <f aca="false">B14*B18</f>
        <v>2500</v>
      </c>
    </row>
    <row r="20" customFormat="false" ht="15" hidden="false" customHeight="false" outlineLevel="0" collapsed="false">
      <c r="A20" s="6" t="s">
        <v>18</v>
      </c>
      <c r="B20" s="11" t="n">
        <f aca="false">IFERROR(INDEX('Amortization Schedule'!H:H,MATCH(B15,'Amortization Schedule'!A:A,0)),B14)</f>
        <v>400000</v>
      </c>
    </row>
    <row r="21" customFormat="false" ht="15" hidden="false" customHeight="false" outlineLevel="0" collapsed="false">
      <c r="A21" s="6" t="s">
        <v>19</v>
      </c>
      <c r="B21" s="11" t="n">
        <f aca="false">IF(B16=0,0,-PMT(B18,B16,B20))</f>
        <v>3222.37277420723</v>
      </c>
    </row>
    <row r="22" customFormat="false" ht="15" hidden="false" customHeight="false" outlineLevel="0" collapsed="false">
      <c r="A22" s="6" t="s">
        <v>20</v>
      </c>
      <c r="B22" s="11" t="n">
        <f aca="false">SUMIFS('Amortization Schedule'!E:E,'Amortization Schedule'!C:C,"Interest-Only")</f>
        <v>300000</v>
      </c>
    </row>
    <row r="23" customFormat="false" ht="15" hidden="false" customHeight="false" outlineLevel="0" collapsed="false">
      <c r="A23" s="6" t="s">
        <v>21</v>
      </c>
      <c r="B23" s="11" t="n">
        <f aca="false">SUMIFS('Amortization Schedule'!E:E,'Amortization Schedule'!C:C,"Repayment")</f>
        <v>373369.465809735</v>
      </c>
    </row>
    <row r="24" customFormat="false" ht="15" hidden="false" customHeight="false" outlineLevel="0" collapsed="false">
      <c r="A24" s="6" t="s">
        <v>22</v>
      </c>
      <c r="B24" s="11" t="n">
        <f aca="false">B22+B23</f>
        <v>673369.465809735</v>
      </c>
    </row>
    <row r="25" customFormat="false" ht="15" hidden="false" customHeight="false" outlineLevel="0" collapsed="false">
      <c r="A25" s="6" t="s">
        <v>23</v>
      </c>
      <c r="B25" s="11" t="n">
        <f aca="false">SUM('Amortization Schedule'!F:F)</f>
        <v>1073369.46580973</v>
      </c>
    </row>
    <row r="27" customFormat="false" ht="30" hidden="false" customHeight="true" outlineLevel="0" collapsed="false">
      <c r="A27" s="14" t="s">
        <v>24</v>
      </c>
      <c r="B27" s="14"/>
      <c r="C27" s="14"/>
      <c r="D27" s="14"/>
    </row>
  </sheetData>
  <mergeCells count="5">
    <mergeCell ref="A1:D1"/>
    <mergeCell ref="A2:D2"/>
    <mergeCell ref="A5:B5"/>
    <mergeCell ref="A13:B13"/>
    <mergeCell ref="A27:D2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36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8"/>
    <col collapsed="false" customWidth="true" hidden="false" outlineLevel="0" max="2" min="2" style="0" width="12"/>
    <col collapsed="false" customWidth="true" hidden="false" outlineLevel="0" max="3" min="3" style="0" width="15"/>
    <col collapsed="false" customWidth="true" hidden="false" outlineLevel="0" max="4" min="4" style="0" width="16"/>
    <col collapsed="false" customWidth="true" hidden="false" outlineLevel="0" max="7" min="5" style="0" width="13"/>
    <col collapsed="false" customWidth="true" hidden="false" outlineLevel="0" max="8" min="8" style="0" width="16"/>
  </cols>
  <sheetData>
    <row r="1" customFormat="false" ht="24" hidden="false" customHeight="true" outlineLevel="0" collapsed="false">
      <c r="A1" s="15" t="s">
        <v>25</v>
      </c>
      <c r="B1" s="15" t="s">
        <v>26</v>
      </c>
      <c r="C1" s="15" t="s">
        <v>27</v>
      </c>
      <c r="D1" s="15" t="s">
        <v>28</v>
      </c>
      <c r="E1" s="15" t="s">
        <v>29</v>
      </c>
      <c r="F1" s="15" t="s">
        <v>30</v>
      </c>
      <c r="G1" s="15" t="s">
        <v>31</v>
      </c>
      <c r="H1" s="15" t="s">
        <v>32</v>
      </c>
    </row>
    <row r="2" customFormat="false" ht="15" hidden="false" customHeight="false" outlineLevel="0" collapsed="false">
      <c r="A2" s="16" t="n">
        <v>1</v>
      </c>
      <c r="B2" s="17" t="n">
        <f aca="false">IF(A2&gt;'Inputs &amp; Summary'!$B$17,"",EDATE('Inputs &amp; Summary'!$B$11,A2))</f>
        <v>46266</v>
      </c>
      <c r="C2" s="16" t="str">
        <f aca="false">IF(A2&lt;='Inputs &amp; Summary'!$B$15,"Interest-Only",IF(A2&lt;='Inputs &amp; Summary'!$B$17,"Repayment",""))</f>
        <v>Interest-Only</v>
      </c>
      <c r="D2" s="18" t="n">
        <f aca="false">'Inputs &amp; Summary'!$B$14</f>
        <v>400000</v>
      </c>
      <c r="E2" s="18" t="n">
        <f aca="false">IF(C2="",0,D2*'Inputs &amp; Summary'!$B$18)</f>
        <v>2500</v>
      </c>
      <c r="F2" s="18" t="n">
        <f aca="false">IF(C2="",0,IF(C2="Interest-Only",E2,MIN(D2+E2,'Inputs &amp; Summary'!$B$21)))</f>
        <v>2500</v>
      </c>
      <c r="G2" s="18" t="n">
        <f aca="false">IF(C2="",0,F2-E2)</f>
        <v>0</v>
      </c>
      <c r="H2" s="18" t="n">
        <f aca="false">IF(C2="",0,MAX(0,D2-G2))</f>
        <v>400000</v>
      </c>
    </row>
    <row r="3" customFormat="false" ht="15" hidden="false" customHeight="false" outlineLevel="0" collapsed="false">
      <c r="A3" s="19" t="n">
        <v>2</v>
      </c>
      <c r="B3" s="20" t="n">
        <f aca="false">IF(A3&gt;'Inputs &amp; Summary'!$B$17,"",EDATE('Inputs &amp; Summary'!$B$11,A3))</f>
        <v>46296</v>
      </c>
      <c r="C3" s="19" t="str">
        <f aca="false">IF(A3&lt;='Inputs &amp; Summary'!$B$15,"Interest-Only",IF(A3&lt;='Inputs &amp; Summary'!$B$17,"Repayment",""))</f>
        <v>Interest-Only</v>
      </c>
      <c r="D3" s="21" t="n">
        <f aca="false">IF(C3="",0,H2)</f>
        <v>400000</v>
      </c>
      <c r="E3" s="21" t="n">
        <f aca="false">IF(C3="",0,D3*'Inputs &amp; Summary'!$B$18)</f>
        <v>2500</v>
      </c>
      <c r="F3" s="21" t="n">
        <f aca="false">IF(C3="",0,IF(C3="Interest-Only",E3,MIN(D3+E3,'Inputs &amp; Summary'!$B$21)))</f>
        <v>2500</v>
      </c>
      <c r="G3" s="21" t="n">
        <f aca="false">IF(C3="",0,F3-E3)</f>
        <v>0</v>
      </c>
      <c r="H3" s="21" t="n">
        <f aca="false">IF(C3="",0,MAX(0,D3-G3))</f>
        <v>400000</v>
      </c>
    </row>
    <row r="4" customFormat="false" ht="15" hidden="false" customHeight="false" outlineLevel="0" collapsed="false">
      <c r="A4" s="16" t="n">
        <v>3</v>
      </c>
      <c r="B4" s="17" t="n">
        <f aca="false">IF(A4&gt;'Inputs &amp; Summary'!$B$17,"",EDATE('Inputs &amp; Summary'!$B$11,A4))</f>
        <v>46327</v>
      </c>
      <c r="C4" s="16" t="str">
        <f aca="false">IF(A4&lt;='Inputs &amp; Summary'!$B$15,"Interest-Only",IF(A4&lt;='Inputs &amp; Summary'!$B$17,"Repayment",""))</f>
        <v>Interest-Only</v>
      </c>
      <c r="D4" s="18" t="n">
        <f aca="false">IF(C4="",0,H3)</f>
        <v>400000</v>
      </c>
      <c r="E4" s="18" t="n">
        <f aca="false">IF(C4="",0,D4*'Inputs &amp; Summary'!$B$18)</f>
        <v>2500</v>
      </c>
      <c r="F4" s="18" t="n">
        <f aca="false">IF(C4="",0,IF(C4="Interest-Only",E4,MIN(D4+E4,'Inputs &amp; Summary'!$B$21)))</f>
        <v>2500</v>
      </c>
      <c r="G4" s="18" t="n">
        <f aca="false">IF(C4="",0,F4-E4)</f>
        <v>0</v>
      </c>
      <c r="H4" s="18" t="n">
        <f aca="false">IF(C4="",0,MAX(0,D4-G4))</f>
        <v>400000</v>
      </c>
    </row>
    <row r="5" customFormat="false" ht="15" hidden="false" customHeight="false" outlineLevel="0" collapsed="false">
      <c r="A5" s="19" t="n">
        <v>4</v>
      </c>
      <c r="B5" s="20" t="n">
        <f aca="false">IF(A5&gt;'Inputs &amp; Summary'!$B$17,"",EDATE('Inputs &amp; Summary'!$B$11,A5))</f>
        <v>46357</v>
      </c>
      <c r="C5" s="19" t="str">
        <f aca="false">IF(A5&lt;='Inputs &amp; Summary'!$B$15,"Interest-Only",IF(A5&lt;='Inputs &amp; Summary'!$B$17,"Repayment",""))</f>
        <v>Interest-Only</v>
      </c>
      <c r="D5" s="21" t="n">
        <f aca="false">IF(C5="",0,H4)</f>
        <v>400000</v>
      </c>
      <c r="E5" s="21" t="n">
        <f aca="false">IF(C5="",0,D5*'Inputs &amp; Summary'!$B$18)</f>
        <v>2500</v>
      </c>
      <c r="F5" s="21" t="n">
        <f aca="false">IF(C5="",0,IF(C5="Interest-Only",E5,MIN(D5+E5,'Inputs &amp; Summary'!$B$21)))</f>
        <v>2500</v>
      </c>
      <c r="G5" s="21" t="n">
        <f aca="false">IF(C5="",0,F5-E5)</f>
        <v>0</v>
      </c>
      <c r="H5" s="21" t="n">
        <f aca="false">IF(C5="",0,MAX(0,D5-G5))</f>
        <v>400000</v>
      </c>
    </row>
    <row r="6" customFormat="false" ht="15" hidden="false" customHeight="false" outlineLevel="0" collapsed="false">
      <c r="A6" s="16" t="n">
        <v>5</v>
      </c>
      <c r="B6" s="17" t="n">
        <f aca="false">IF(A6&gt;'Inputs &amp; Summary'!$B$17,"",EDATE('Inputs &amp; Summary'!$B$11,A6))</f>
        <v>46388</v>
      </c>
      <c r="C6" s="16" t="str">
        <f aca="false">IF(A6&lt;='Inputs &amp; Summary'!$B$15,"Interest-Only",IF(A6&lt;='Inputs &amp; Summary'!$B$17,"Repayment",""))</f>
        <v>Interest-Only</v>
      </c>
      <c r="D6" s="18" t="n">
        <f aca="false">IF(C6="",0,H5)</f>
        <v>400000</v>
      </c>
      <c r="E6" s="18" t="n">
        <f aca="false">IF(C6="",0,D6*'Inputs &amp; Summary'!$B$18)</f>
        <v>2500</v>
      </c>
      <c r="F6" s="18" t="n">
        <f aca="false">IF(C6="",0,IF(C6="Interest-Only",E6,MIN(D6+E6,'Inputs &amp; Summary'!$B$21)))</f>
        <v>2500</v>
      </c>
      <c r="G6" s="18" t="n">
        <f aca="false">IF(C6="",0,F6-E6)</f>
        <v>0</v>
      </c>
      <c r="H6" s="18" t="n">
        <f aca="false">IF(C6="",0,MAX(0,D6-G6))</f>
        <v>400000</v>
      </c>
    </row>
    <row r="7" customFormat="false" ht="15" hidden="false" customHeight="false" outlineLevel="0" collapsed="false">
      <c r="A7" s="19" t="n">
        <v>6</v>
      </c>
      <c r="B7" s="20" t="n">
        <f aca="false">IF(A7&gt;'Inputs &amp; Summary'!$B$17,"",EDATE('Inputs &amp; Summary'!$B$11,A7))</f>
        <v>46419</v>
      </c>
      <c r="C7" s="19" t="str">
        <f aca="false">IF(A7&lt;='Inputs &amp; Summary'!$B$15,"Interest-Only",IF(A7&lt;='Inputs &amp; Summary'!$B$17,"Repayment",""))</f>
        <v>Interest-Only</v>
      </c>
      <c r="D7" s="21" t="n">
        <f aca="false">IF(C7="",0,H6)</f>
        <v>400000</v>
      </c>
      <c r="E7" s="21" t="n">
        <f aca="false">IF(C7="",0,D7*'Inputs &amp; Summary'!$B$18)</f>
        <v>2500</v>
      </c>
      <c r="F7" s="21" t="n">
        <f aca="false">IF(C7="",0,IF(C7="Interest-Only",E7,MIN(D7+E7,'Inputs &amp; Summary'!$B$21)))</f>
        <v>2500</v>
      </c>
      <c r="G7" s="21" t="n">
        <f aca="false">IF(C7="",0,F7-E7)</f>
        <v>0</v>
      </c>
      <c r="H7" s="21" t="n">
        <f aca="false">IF(C7="",0,MAX(0,D7-G7))</f>
        <v>400000</v>
      </c>
    </row>
    <row r="8" customFormat="false" ht="15" hidden="false" customHeight="false" outlineLevel="0" collapsed="false">
      <c r="A8" s="16" t="n">
        <v>7</v>
      </c>
      <c r="B8" s="17" t="n">
        <f aca="false">IF(A8&gt;'Inputs &amp; Summary'!$B$17,"",EDATE('Inputs &amp; Summary'!$B$11,A8))</f>
        <v>46447</v>
      </c>
      <c r="C8" s="16" t="str">
        <f aca="false">IF(A8&lt;='Inputs &amp; Summary'!$B$15,"Interest-Only",IF(A8&lt;='Inputs &amp; Summary'!$B$17,"Repayment",""))</f>
        <v>Interest-Only</v>
      </c>
      <c r="D8" s="18" t="n">
        <f aca="false">IF(C8="",0,H7)</f>
        <v>400000</v>
      </c>
      <c r="E8" s="18" t="n">
        <f aca="false">IF(C8="",0,D8*'Inputs &amp; Summary'!$B$18)</f>
        <v>2500</v>
      </c>
      <c r="F8" s="18" t="n">
        <f aca="false">IF(C8="",0,IF(C8="Interest-Only",E8,MIN(D8+E8,'Inputs &amp; Summary'!$B$21)))</f>
        <v>2500</v>
      </c>
      <c r="G8" s="18" t="n">
        <f aca="false">IF(C8="",0,F8-E8)</f>
        <v>0</v>
      </c>
      <c r="H8" s="18" t="n">
        <f aca="false">IF(C8="",0,MAX(0,D8-G8))</f>
        <v>400000</v>
      </c>
    </row>
    <row r="9" customFormat="false" ht="15" hidden="false" customHeight="false" outlineLevel="0" collapsed="false">
      <c r="A9" s="19" t="n">
        <v>8</v>
      </c>
      <c r="B9" s="20" t="n">
        <f aca="false">IF(A9&gt;'Inputs &amp; Summary'!$B$17,"",EDATE('Inputs &amp; Summary'!$B$11,A9))</f>
        <v>46478</v>
      </c>
      <c r="C9" s="19" t="str">
        <f aca="false">IF(A9&lt;='Inputs &amp; Summary'!$B$15,"Interest-Only",IF(A9&lt;='Inputs &amp; Summary'!$B$17,"Repayment",""))</f>
        <v>Interest-Only</v>
      </c>
      <c r="D9" s="21" t="n">
        <f aca="false">IF(C9="",0,H8)</f>
        <v>400000</v>
      </c>
      <c r="E9" s="21" t="n">
        <f aca="false">IF(C9="",0,D9*'Inputs &amp; Summary'!$B$18)</f>
        <v>2500</v>
      </c>
      <c r="F9" s="21" t="n">
        <f aca="false">IF(C9="",0,IF(C9="Interest-Only",E9,MIN(D9+E9,'Inputs &amp; Summary'!$B$21)))</f>
        <v>2500</v>
      </c>
      <c r="G9" s="21" t="n">
        <f aca="false">IF(C9="",0,F9-E9)</f>
        <v>0</v>
      </c>
      <c r="H9" s="21" t="n">
        <f aca="false">IF(C9="",0,MAX(0,D9-G9))</f>
        <v>400000</v>
      </c>
    </row>
    <row r="10" customFormat="false" ht="15" hidden="false" customHeight="false" outlineLevel="0" collapsed="false">
      <c r="A10" s="16" t="n">
        <v>9</v>
      </c>
      <c r="B10" s="17" t="n">
        <f aca="false">IF(A10&gt;'Inputs &amp; Summary'!$B$17,"",EDATE('Inputs &amp; Summary'!$B$11,A10))</f>
        <v>46508</v>
      </c>
      <c r="C10" s="16" t="str">
        <f aca="false">IF(A10&lt;='Inputs &amp; Summary'!$B$15,"Interest-Only",IF(A10&lt;='Inputs &amp; Summary'!$B$17,"Repayment",""))</f>
        <v>Interest-Only</v>
      </c>
      <c r="D10" s="18" t="n">
        <f aca="false">IF(C10="",0,H9)</f>
        <v>400000</v>
      </c>
      <c r="E10" s="18" t="n">
        <f aca="false">IF(C10="",0,D10*'Inputs &amp; Summary'!$B$18)</f>
        <v>2500</v>
      </c>
      <c r="F10" s="18" t="n">
        <f aca="false">IF(C10="",0,IF(C10="Interest-Only",E10,MIN(D10+E10,'Inputs &amp; Summary'!$B$21)))</f>
        <v>2500</v>
      </c>
      <c r="G10" s="18" t="n">
        <f aca="false">IF(C10="",0,F10-E10)</f>
        <v>0</v>
      </c>
      <c r="H10" s="18" t="n">
        <f aca="false">IF(C10="",0,MAX(0,D10-G10))</f>
        <v>400000</v>
      </c>
    </row>
    <row r="11" customFormat="false" ht="15" hidden="false" customHeight="false" outlineLevel="0" collapsed="false">
      <c r="A11" s="19" t="n">
        <v>10</v>
      </c>
      <c r="B11" s="20" t="n">
        <f aca="false">IF(A11&gt;'Inputs &amp; Summary'!$B$17,"",EDATE('Inputs &amp; Summary'!$B$11,A11))</f>
        <v>46539</v>
      </c>
      <c r="C11" s="19" t="str">
        <f aca="false">IF(A11&lt;='Inputs &amp; Summary'!$B$15,"Interest-Only",IF(A11&lt;='Inputs &amp; Summary'!$B$17,"Repayment",""))</f>
        <v>Interest-Only</v>
      </c>
      <c r="D11" s="21" t="n">
        <f aca="false">IF(C11="",0,H10)</f>
        <v>400000</v>
      </c>
      <c r="E11" s="21" t="n">
        <f aca="false">IF(C11="",0,D11*'Inputs &amp; Summary'!$B$18)</f>
        <v>2500</v>
      </c>
      <c r="F11" s="21" t="n">
        <f aca="false">IF(C11="",0,IF(C11="Interest-Only",E11,MIN(D11+E11,'Inputs &amp; Summary'!$B$21)))</f>
        <v>2500</v>
      </c>
      <c r="G11" s="21" t="n">
        <f aca="false">IF(C11="",0,F11-E11)</f>
        <v>0</v>
      </c>
      <c r="H11" s="21" t="n">
        <f aca="false">IF(C11="",0,MAX(0,D11-G11))</f>
        <v>400000</v>
      </c>
    </row>
    <row r="12" customFormat="false" ht="15" hidden="false" customHeight="false" outlineLevel="0" collapsed="false">
      <c r="A12" s="16" t="n">
        <v>11</v>
      </c>
      <c r="B12" s="17" t="n">
        <f aca="false">IF(A12&gt;'Inputs &amp; Summary'!$B$17,"",EDATE('Inputs &amp; Summary'!$B$11,A12))</f>
        <v>46569</v>
      </c>
      <c r="C12" s="16" t="str">
        <f aca="false">IF(A12&lt;='Inputs &amp; Summary'!$B$15,"Interest-Only",IF(A12&lt;='Inputs &amp; Summary'!$B$17,"Repayment",""))</f>
        <v>Interest-Only</v>
      </c>
      <c r="D12" s="18" t="n">
        <f aca="false">IF(C12="",0,H11)</f>
        <v>400000</v>
      </c>
      <c r="E12" s="18" t="n">
        <f aca="false">IF(C12="",0,D12*'Inputs &amp; Summary'!$B$18)</f>
        <v>2500</v>
      </c>
      <c r="F12" s="18" t="n">
        <f aca="false">IF(C12="",0,IF(C12="Interest-Only",E12,MIN(D12+E12,'Inputs &amp; Summary'!$B$21)))</f>
        <v>2500</v>
      </c>
      <c r="G12" s="18" t="n">
        <f aca="false">IF(C12="",0,F12-E12)</f>
        <v>0</v>
      </c>
      <c r="H12" s="18" t="n">
        <f aca="false">IF(C12="",0,MAX(0,D12-G12))</f>
        <v>400000</v>
      </c>
    </row>
    <row r="13" customFormat="false" ht="15" hidden="false" customHeight="false" outlineLevel="0" collapsed="false">
      <c r="A13" s="19" t="n">
        <v>12</v>
      </c>
      <c r="B13" s="20" t="n">
        <f aca="false">IF(A13&gt;'Inputs &amp; Summary'!$B$17,"",EDATE('Inputs &amp; Summary'!$B$11,A13))</f>
        <v>46600</v>
      </c>
      <c r="C13" s="19" t="str">
        <f aca="false">IF(A13&lt;='Inputs &amp; Summary'!$B$15,"Interest-Only",IF(A13&lt;='Inputs &amp; Summary'!$B$17,"Repayment",""))</f>
        <v>Interest-Only</v>
      </c>
      <c r="D13" s="21" t="n">
        <f aca="false">IF(C13="",0,H12)</f>
        <v>400000</v>
      </c>
      <c r="E13" s="21" t="n">
        <f aca="false">IF(C13="",0,D13*'Inputs &amp; Summary'!$B$18)</f>
        <v>2500</v>
      </c>
      <c r="F13" s="21" t="n">
        <f aca="false">IF(C13="",0,IF(C13="Interest-Only",E13,MIN(D13+E13,'Inputs &amp; Summary'!$B$21)))</f>
        <v>2500</v>
      </c>
      <c r="G13" s="21" t="n">
        <f aca="false">IF(C13="",0,F13-E13)</f>
        <v>0</v>
      </c>
      <c r="H13" s="21" t="n">
        <f aca="false">IF(C13="",0,MAX(0,D13-G13))</f>
        <v>400000</v>
      </c>
    </row>
    <row r="14" customFormat="false" ht="15" hidden="false" customHeight="false" outlineLevel="0" collapsed="false">
      <c r="A14" s="16" t="n">
        <v>13</v>
      </c>
      <c r="B14" s="17" t="n">
        <f aca="false">IF(A14&gt;'Inputs &amp; Summary'!$B$17,"",EDATE('Inputs &amp; Summary'!$B$11,A14))</f>
        <v>46631</v>
      </c>
      <c r="C14" s="16" t="str">
        <f aca="false">IF(A14&lt;='Inputs &amp; Summary'!$B$15,"Interest-Only",IF(A14&lt;='Inputs &amp; Summary'!$B$17,"Repayment",""))</f>
        <v>Interest-Only</v>
      </c>
      <c r="D14" s="18" t="n">
        <f aca="false">IF(C14="",0,H13)</f>
        <v>400000</v>
      </c>
      <c r="E14" s="18" t="n">
        <f aca="false">IF(C14="",0,D14*'Inputs &amp; Summary'!$B$18)</f>
        <v>2500</v>
      </c>
      <c r="F14" s="18" t="n">
        <f aca="false">IF(C14="",0,IF(C14="Interest-Only",E14,MIN(D14+E14,'Inputs &amp; Summary'!$B$21)))</f>
        <v>2500</v>
      </c>
      <c r="G14" s="18" t="n">
        <f aca="false">IF(C14="",0,F14-E14)</f>
        <v>0</v>
      </c>
      <c r="H14" s="18" t="n">
        <f aca="false">IF(C14="",0,MAX(0,D14-G14))</f>
        <v>400000</v>
      </c>
    </row>
    <row r="15" customFormat="false" ht="15" hidden="false" customHeight="false" outlineLevel="0" collapsed="false">
      <c r="A15" s="19" t="n">
        <v>14</v>
      </c>
      <c r="B15" s="20" t="n">
        <f aca="false">IF(A15&gt;'Inputs &amp; Summary'!$B$17,"",EDATE('Inputs &amp; Summary'!$B$11,A15))</f>
        <v>46661</v>
      </c>
      <c r="C15" s="19" t="str">
        <f aca="false">IF(A15&lt;='Inputs &amp; Summary'!$B$15,"Interest-Only",IF(A15&lt;='Inputs &amp; Summary'!$B$17,"Repayment",""))</f>
        <v>Interest-Only</v>
      </c>
      <c r="D15" s="21" t="n">
        <f aca="false">IF(C15="",0,H14)</f>
        <v>400000</v>
      </c>
      <c r="E15" s="21" t="n">
        <f aca="false">IF(C15="",0,D15*'Inputs &amp; Summary'!$B$18)</f>
        <v>2500</v>
      </c>
      <c r="F15" s="21" t="n">
        <f aca="false">IF(C15="",0,IF(C15="Interest-Only",E15,MIN(D15+E15,'Inputs &amp; Summary'!$B$21)))</f>
        <v>2500</v>
      </c>
      <c r="G15" s="21" t="n">
        <f aca="false">IF(C15="",0,F15-E15)</f>
        <v>0</v>
      </c>
      <c r="H15" s="21" t="n">
        <f aca="false">IF(C15="",0,MAX(0,D15-G15))</f>
        <v>400000</v>
      </c>
    </row>
    <row r="16" customFormat="false" ht="15" hidden="false" customHeight="false" outlineLevel="0" collapsed="false">
      <c r="A16" s="16" t="n">
        <v>15</v>
      </c>
      <c r="B16" s="17" t="n">
        <f aca="false">IF(A16&gt;'Inputs &amp; Summary'!$B$17,"",EDATE('Inputs &amp; Summary'!$B$11,A16))</f>
        <v>46692</v>
      </c>
      <c r="C16" s="16" t="str">
        <f aca="false">IF(A16&lt;='Inputs &amp; Summary'!$B$15,"Interest-Only",IF(A16&lt;='Inputs &amp; Summary'!$B$17,"Repayment",""))</f>
        <v>Interest-Only</v>
      </c>
      <c r="D16" s="18" t="n">
        <f aca="false">IF(C16="",0,H15)</f>
        <v>400000</v>
      </c>
      <c r="E16" s="18" t="n">
        <f aca="false">IF(C16="",0,D16*'Inputs &amp; Summary'!$B$18)</f>
        <v>2500</v>
      </c>
      <c r="F16" s="18" t="n">
        <f aca="false">IF(C16="",0,IF(C16="Interest-Only",E16,MIN(D16+E16,'Inputs &amp; Summary'!$B$21)))</f>
        <v>2500</v>
      </c>
      <c r="G16" s="18" t="n">
        <f aca="false">IF(C16="",0,F16-E16)</f>
        <v>0</v>
      </c>
      <c r="H16" s="18" t="n">
        <f aca="false">IF(C16="",0,MAX(0,D16-G16))</f>
        <v>400000</v>
      </c>
    </row>
    <row r="17" customFormat="false" ht="15" hidden="false" customHeight="false" outlineLevel="0" collapsed="false">
      <c r="A17" s="19" t="n">
        <v>16</v>
      </c>
      <c r="B17" s="20" t="n">
        <f aca="false">IF(A17&gt;'Inputs &amp; Summary'!$B$17,"",EDATE('Inputs &amp; Summary'!$B$11,A17))</f>
        <v>46722</v>
      </c>
      <c r="C17" s="19" t="str">
        <f aca="false">IF(A17&lt;='Inputs &amp; Summary'!$B$15,"Interest-Only",IF(A17&lt;='Inputs &amp; Summary'!$B$17,"Repayment",""))</f>
        <v>Interest-Only</v>
      </c>
      <c r="D17" s="21" t="n">
        <f aca="false">IF(C17="",0,H16)</f>
        <v>400000</v>
      </c>
      <c r="E17" s="21" t="n">
        <f aca="false">IF(C17="",0,D17*'Inputs &amp; Summary'!$B$18)</f>
        <v>2500</v>
      </c>
      <c r="F17" s="21" t="n">
        <f aca="false">IF(C17="",0,IF(C17="Interest-Only",E17,MIN(D17+E17,'Inputs &amp; Summary'!$B$21)))</f>
        <v>2500</v>
      </c>
      <c r="G17" s="21" t="n">
        <f aca="false">IF(C17="",0,F17-E17)</f>
        <v>0</v>
      </c>
      <c r="H17" s="21" t="n">
        <f aca="false">IF(C17="",0,MAX(0,D17-G17))</f>
        <v>400000</v>
      </c>
    </row>
    <row r="18" customFormat="false" ht="15" hidden="false" customHeight="false" outlineLevel="0" collapsed="false">
      <c r="A18" s="16" t="n">
        <v>17</v>
      </c>
      <c r="B18" s="17" t="n">
        <f aca="false">IF(A18&gt;'Inputs &amp; Summary'!$B$17,"",EDATE('Inputs &amp; Summary'!$B$11,A18))</f>
        <v>46753</v>
      </c>
      <c r="C18" s="16" t="str">
        <f aca="false">IF(A18&lt;='Inputs &amp; Summary'!$B$15,"Interest-Only",IF(A18&lt;='Inputs &amp; Summary'!$B$17,"Repayment",""))</f>
        <v>Interest-Only</v>
      </c>
      <c r="D18" s="18" t="n">
        <f aca="false">IF(C18="",0,H17)</f>
        <v>400000</v>
      </c>
      <c r="E18" s="18" t="n">
        <f aca="false">IF(C18="",0,D18*'Inputs &amp; Summary'!$B$18)</f>
        <v>2500</v>
      </c>
      <c r="F18" s="18" t="n">
        <f aca="false">IF(C18="",0,IF(C18="Interest-Only",E18,MIN(D18+E18,'Inputs &amp; Summary'!$B$21)))</f>
        <v>2500</v>
      </c>
      <c r="G18" s="18" t="n">
        <f aca="false">IF(C18="",0,F18-E18)</f>
        <v>0</v>
      </c>
      <c r="H18" s="18" t="n">
        <f aca="false">IF(C18="",0,MAX(0,D18-G18))</f>
        <v>400000</v>
      </c>
    </row>
    <row r="19" customFormat="false" ht="15" hidden="false" customHeight="false" outlineLevel="0" collapsed="false">
      <c r="A19" s="19" t="n">
        <v>18</v>
      </c>
      <c r="B19" s="20" t="n">
        <f aca="false">IF(A19&gt;'Inputs &amp; Summary'!$B$17,"",EDATE('Inputs &amp; Summary'!$B$11,A19))</f>
        <v>46784</v>
      </c>
      <c r="C19" s="19" t="str">
        <f aca="false">IF(A19&lt;='Inputs &amp; Summary'!$B$15,"Interest-Only",IF(A19&lt;='Inputs &amp; Summary'!$B$17,"Repayment",""))</f>
        <v>Interest-Only</v>
      </c>
      <c r="D19" s="21" t="n">
        <f aca="false">IF(C19="",0,H18)</f>
        <v>400000</v>
      </c>
      <c r="E19" s="21" t="n">
        <f aca="false">IF(C19="",0,D19*'Inputs &amp; Summary'!$B$18)</f>
        <v>2500</v>
      </c>
      <c r="F19" s="21" t="n">
        <f aca="false">IF(C19="",0,IF(C19="Interest-Only",E19,MIN(D19+E19,'Inputs &amp; Summary'!$B$21)))</f>
        <v>2500</v>
      </c>
      <c r="G19" s="21" t="n">
        <f aca="false">IF(C19="",0,F19-E19)</f>
        <v>0</v>
      </c>
      <c r="H19" s="21" t="n">
        <f aca="false">IF(C19="",0,MAX(0,D19-G19))</f>
        <v>400000</v>
      </c>
    </row>
    <row r="20" customFormat="false" ht="15" hidden="false" customHeight="false" outlineLevel="0" collapsed="false">
      <c r="A20" s="16" t="n">
        <v>19</v>
      </c>
      <c r="B20" s="17" t="n">
        <f aca="false">IF(A20&gt;'Inputs &amp; Summary'!$B$17,"",EDATE('Inputs &amp; Summary'!$B$11,A20))</f>
        <v>46813</v>
      </c>
      <c r="C20" s="16" t="str">
        <f aca="false">IF(A20&lt;='Inputs &amp; Summary'!$B$15,"Interest-Only",IF(A20&lt;='Inputs &amp; Summary'!$B$17,"Repayment",""))</f>
        <v>Interest-Only</v>
      </c>
      <c r="D20" s="18" t="n">
        <f aca="false">IF(C20="",0,H19)</f>
        <v>400000</v>
      </c>
      <c r="E20" s="18" t="n">
        <f aca="false">IF(C20="",0,D20*'Inputs &amp; Summary'!$B$18)</f>
        <v>2500</v>
      </c>
      <c r="F20" s="18" t="n">
        <f aca="false">IF(C20="",0,IF(C20="Interest-Only",E20,MIN(D20+E20,'Inputs &amp; Summary'!$B$21)))</f>
        <v>2500</v>
      </c>
      <c r="G20" s="18" t="n">
        <f aca="false">IF(C20="",0,F20-E20)</f>
        <v>0</v>
      </c>
      <c r="H20" s="18" t="n">
        <f aca="false">IF(C20="",0,MAX(0,D20-G20))</f>
        <v>400000</v>
      </c>
    </row>
    <row r="21" customFormat="false" ht="15" hidden="false" customHeight="false" outlineLevel="0" collapsed="false">
      <c r="A21" s="19" t="n">
        <v>20</v>
      </c>
      <c r="B21" s="20" t="n">
        <f aca="false">IF(A21&gt;'Inputs &amp; Summary'!$B$17,"",EDATE('Inputs &amp; Summary'!$B$11,A21))</f>
        <v>46844</v>
      </c>
      <c r="C21" s="19" t="str">
        <f aca="false">IF(A21&lt;='Inputs &amp; Summary'!$B$15,"Interest-Only",IF(A21&lt;='Inputs &amp; Summary'!$B$17,"Repayment",""))</f>
        <v>Interest-Only</v>
      </c>
      <c r="D21" s="21" t="n">
        <f aca="false">IF(C21="",0,H20)</f>
        <v>400000</v>
      </c>
      <c r="E21" s="21" t="n">
        <f aca="false">IF(C21="",0,D21*'Inputs &amp; Summary'!$B$18)</f>
        <v>2500</v>
      </c>
      <c r="F21" s="21" t="n">
        <f aca="false">IF(C21="",0,IF(C21="Interest-Only",E21,MIN(D21+E21,'Inputs &amp; Summary'!$B$21)))</f>
        <v>2500</v>
      </c>
      <c r="G21" s="21" t="n">
        <f aca="false">IF(C21="",0,F21-E21)</f>
        <v>0</v>
      </c>
      <c r="H21" s="21" t="n">
        <f aca="false">IF(C21="",0,MAX(0,D21-G21))</f>
        <v>400000</v>
      </c>
    </row>
    <row r="22" customFormat="false" ht="15" hidden="false" customHeight="false" outlineLevel="0" collapsed="false">
      <c r="A22" s="16" t="n">
        <v>21</v>
      </c>
      <c r="B22" s="17" t="n">
        <f aca="false">IF(A22&gt;'Inputs &amp; Summary'!$B$17,"",EDATE('Inputs &amp; Summary'!$B$11,A22))</f>
        <v>46874</v>
      </c>
      <c r="C22" s="16" t="str">
        <f aca="false">IF(A22&lt;='Inputs &amp; Summary'!$B$15,"Interest-Only",IF(A22&lt;='Inputs &amp; Summary'!$B$17,"Repayment",""))</f>
        <v>Interest-Only</v>
      </c>
      <c r="D22" s="18" t="n">
        <f aca="false">IF(C22="",0,H21)</f>
        <v>400000</v>
      </c>
      <c r="E22" s="18" t="n">
        <f aca="false">IF(C22="",0,D22*'Inputs &amp; Summary'!$B$18)</f>
        <v>2500</v>
      </c>
      <c r="F22" s="18" t="n">
        <f aca="false">IF(C22="",0,IF(C22="Interest-Only",E22,MIN(D22+E22,'Inputs &amp; Summary'!$B$21)))</f>
        <v>2500</v>
      </c>
      <c r="G22" s="18" t="n">
        <f aca="false">IF(C22="",0,F22-E22)</f>
        <v>0</v>
      </c>
      <c r="H22" s="18" t="n">
        <f aca="false">IF(C22="",0,MAX(0,D22-G22))</f>
        <v>400000</v>
      </c>
    </row>
    <row r="23" customFormat="false" ht="15" hidden="false" customHeight="false" outlineLevel="0" collapsed="false">
      <c r="A23" s="19" t="n">
        <v>22</v>
      </c>
      <c r="B23" s="20" t="n">
        <f aca="false">IF(A23&gt;'Inputs &amp; Summary'!$B$17,"",EDATE('Inputs &amp; Summary'!$B$11,A23))</f>
        <v>46905</v>
      </c>
      <c r="C23" s="19" t="str">
        <f aca="false">IF(A23&lt;='Inputs &amp; Summary'!$B$15,"Interest-Only",IF(A23&lt;='Inputs &amp; Summary'!$B$17,"Repayment",""))</f>
        <v>Interest-Only</v>
      </c>
      <c r="D23" s="21" t="n">
        <f aca="false">IF(C23="",0,H22)</f>
        <v>400000</v>
      </c>
      <c r="E23" s="21" t="n">
        <f aca="false">IF(C23="",0,D23*'Inputs &amp; Summary'!$B$18)</f>
        <v>2500</v>
      </c>
      <c r="F23" s="21" t="n">
        <f aca="false">IF(C23="",0,IF(C23="Interest-Only",E23,MIN(D23+E23,'Inputs &amp; Summary'!$B$21)))</f>
        <v>2500</v>
      </c>
      <c r="G23" s="21" t="n">
        <f aca="false">IF(C23="",0,F23-E23)</f>
        <v>0</v>
      </c>
      <c r="H23" s="21" t="n">
        <f aca="false">IF(C23="",0,MAX(0,D23-G23))</f>
        <v>400000</v>
      </c>
    </row>
    <row r="24" customFormat="false" ht="15" hidden="false" customHeight="false" outlineLevel="0" collapsed="false">
      <c r="A24" s="16" t="n">
        <v>23</v>
      </c>
      <c r="B24" s="17" t="n">
        <f aca="false">IF(A24&gt;'Inputs &amp; Summary'!$B$17,"",EDATE('Inputs &amp; Summary'!$B$11,A24))</f>
        <v>46935</v>
      </c>
      <c r="C24" s="16" t="str">
        <f aca="false">IF(A24&lt;='Inputs &amp; Summary'!$B$15,"Interest-Only",IF(A24&lt;='Inputs &amp; Summary'!$B$17,"Repayment",""))</f>
        <v>Interest-Only</v>
      </c>
      <c r="D24" s="18" t="n">
        <f aca="false">IF(C24="",0,H23)</f>
        <v>400000</v>
      </c>
      <c r="E24" s="18" t="n">
        <f aca="false">IF(C24="",0,D24*'Inputs &amp; Summary'!$B$18)</f>
        <v>2500</v>
      </c>
      <c r="F24" s="18" t="n">
        <f aca="false">IF(C24="",0,IF(C24="Interest-Only",E24,MIN(D24+E24,'Inputs &amp; Summary'!$B$21)))</f>
        <v>2500</v>
      </c>
      <c r="G24" s="18" t="n">
        <f aca="false">IF(C24="",0,F24-E24)</f>
        <v>0</v>
      </c>
      <c r="H24" s="18" t="n">
        <f aca="false">IF(C24="",0,MAX(0,D24-G24))</f>
        <v>400000</v>
      </c>
    </row>
    <row r="25" customFormat="false" ht="15" hidden="false" customHeight="false" outlineLevel="0" collapsed="false">
      <c r="A25" s="19" t="n">
        <v>24</v>
      </c>
      <c r="B25" s="20" t="n">
        <f aca="false">IF(A25&gt;'Inputs &amp; Summary'!$B$17,"",EDATE('Inputs &amp; Summary'!$B$11,A25))</f>
        <v>46966</v>
      </c>
      <c r="C25" s="19" t="str">
        <f aca="false">IF(A25&lt;='Inputs &amp; Summary'!$B$15,"Interest-Only",IF(A25&lt;='Inputs &amp; Summary'!$B$17,"Repayment",""))</f>
        <v>Interest-Only</v>
      </c>
      <c r="D25" s="21" t="n">
        <f aca="false">IF(C25="",0,H24)</f>
        <v>400000</v>
      </c>
      <c r="E25" s="21" t="n">
        <f aca="false">IF(C25="",0,D25*'Inputs &amp; Summary'!$B$18)</f>
        <v>2500</v>
      </c>
      <c r="F25" s="21" t="n">
        <f aca="false">IF(C25="",0,IF(C25="Interest-Only",E25,MIN(D25+E25,'Inputs &amp; Summary'!$B$21)))</f>
        <v>2500</v>
      </c>
      <c r="G25" s="21" t="n">
        <f aca="false">IF(C25="",0,F25-E25)</f>
        <v>0</v>
      </c>
      <c r="H25" s="21" t="n">
        <f aca="false">IF(C25="",0,MAX(0,D25-G25))</f>
        <v>400000</v>
      </c>
    </row>
    <row r="26" customFormat="false" ht="15" hidden="false" customHeight="false" outlineLevel="0" collapsed="false">
      <c r="A26" s="16" t="n">
        <v>25</v>
      </c>
      <c r="B26" s="17" t="n">
        <f aca="false">IF(A26&gt;'Inputs &amp; Summary'!$B$17,"",EDATE('Inputs &amp; Summary'!$B$11,A26))</f>
        <v>46997</v>
      </c>
      <c r="C26" s="16" t="str">
        <f aca="false">IF(A26&lt;='Inputs &amp; Summary'!$B$15,"Interest-Only",IF(A26&lt;='Inputs &amp; Summary'!$B$17,"Repayment",""))</f>
        <v>Interest-Only</v>
      </c>
      <c r="D26" s="18" t="n">
        <f aca="false">IF(C26="",0,H25)</f>
        <v>400000</v>
      </c>
      <c r="E26" s="18" t="n">
        <f aca="false">IF(C26="",0,D26*'Inputs &amp; Summary'!$B$18)</f>
        <v>2500</v>
      </c>
      <c r="F26" s="18" t="n">
        <f aca="false">IF(C26="",0,IF(C26="Interest-Only",E26,MIN(D26+E26,'Inputs &amp; Summary'!$B$21)))</f>
        <v>2500</v>
      </c>
      <c r="G26" s="18" t="n">
        <f aca="false">IF(C26="",0,F26-E26)</f>
        <v>0</v>
      </c>
      <c r="H26" s="18" t="n">
        <f aca="false">IF(C26="",0,MAX(0,D26-G26))</f>
        <v>400000</v>
      </c>
    </row>
    <row r="27" customFormat="false" ht="15" hidden="false" customHeight="false" outlineLevel="0" collapsed="false">
      <c r="A27" s="19" t="n">
        <v>26</v>
      </c>
      <c r="B27" s="20" t="n">
        <f aca="false">IF(A27&gt;'Inputs &amp; Summary'!$B$17,"",EDATE('Inputs &amp; Summary'!$B$11,A27))</f>
        <v>47027</v>
      </c>
      <c r="C27" s="19" t="str">
        <f aca="false">IF(A27&lt;='Inputs &amp; Summary'!$B$15,"Interest-Only",IF(A27&lt;='Inputs &amp; Summary'!$B$17,"Repayment",""))</f>
        <v>Interest-Only</v>
      </c>
      <c r="D27" s="21" t="n">
        <f aca="false">IF(C27="",0,H26)</f>
        <v>400000</v>
      </c>
      <c r="E27" s="21" t="n">
        <f aca="false">IF(C27="",0,D27*'Inputs &amp; Summary'!$B$18)</f>
        <v>2500</v>
      </c>
      <c r="F27" s="21" t="n">
        <f aca="false">IF(C27="",0,IF(C27="Interest-Only",E27,MIN(D27+E27,'Inputs &amp; Summary'!$B$21)))</f>
        <v>2500</v>
      </c>
      <c r="G27" s="21" t="n">
        <f aca="false">IF(C27="",0,F27-E27)</f>
        <v>0</v>
      </c>
      <c r="H27" s="21" t="n">
        <f aca="false">IF(C27="",0,MAX(0,D27-G27))</f>
        <v>400000</v>
      </c>
    </row>
    <row r="28" customFormat="false" ht="15" hidden="false" customHeight="false" outlineLevel="0" collapsed="false">
      <c r="A28" s="16" t="n">
        <v>27</v>
      </c>
      <c r="B28" s="17" t="n">
        <f aca="false">IF(A28&gt;'Inputs &amp; Summary'!$B$17,"",EDATE('Inputs &amp; Summary'!$B$11,A28))</f>
        <v>47058</v>
      </c>
      <c r="C28" s="16" t="str">
        <f aca="false">IF(A28&lt;='Inputs &amp; Summary'!$B$15,"Interest-Only",IF(A28&lt;='Inputs &amp; Summary'!$B$17,"Repayment",""))</f>
        <v>Interest-Only</v>
      </c>
      <c r="D28" s="18" t="n">
        <f aca="false">IF(C28="",0,H27)</f>
        <v>400000</v>
      </c>
      <c r="E28" s="18" t="n">
        <f aca="false">IF(C28="",0,D28*'Inputs &amp; Summary'!$B$18)</f>
        <v>2500</v>
      </c>
      <c r="F28" s="18" t="n">
        <f aca="false">IF(C28="",0,IF(C28="Interest-Only",E28,MIN(D28+E28,'Inputs &amp; Summary'!$B$21)))</f>
        <v>2500</v>
      </c>
      <c r="G28" s="18" t="n">
        <f aca="false">IF(C28="",0,F28-E28)</f>
        <v>0</v>
      </c>
      <c r="H28" s="18" t="n">
        <f aca="false">IF(C28="",0,MAX(0,D28-G28))</f>
        <v>400000</v>
      </c>
    </row>
    <row r="29" customFormat="false" ht="15" hidden="false" customHeight="false" outlineLevel="0" collapsed="false">
      <c r="A29" s="19" t="n">
        <v>28</v>
      </c>
      <c r="B29" s="20" t="n">
        <f aca="false">IF(A29&gt;'Inputs &amp; Summary'!$B$17,"",EDATE('Inputs &amp; Summary'!$B$11,A29))</f>
        <v>47088</v>
      </c>
      <c r="C29" s="19" t="str">
        <f aca="false">IF(A29&lt;='Inputs &amp; Summary'!$B$15,"Interest-Only",IF(A29&lt;='Inputs &amp; Summary'!$B$17,"Repayment",""))</f>
        <v>Interest-Only</v>
      </c>
      <c r="D29" s="21" t="n">
        <f aca="false">IF(C29="",0,H28)</f>
        <v>400000</v>
      </c>
      <c r="E29" s="21" t="n">
        <f aca="false">IF(C29="",0,D29*'Inputs &amp; Summary'!$B$18)</f>
        <v>2500</v>
      </c>
      <c r="F29" s="21" t="n">
        <f aca="false">IF(C29="",0,IF(C29="Interest-Only",E29,MIN(D29+E29,'Inputs &amp; Summary'!$B$21)))</f>
        <v>2500</v>
      </c>
      <c r="G29" s="21" t="n">
        <f aca="false">IF(C29="",0,F29-E29)</f>
        <v>0</v>
      </c>
      <c r="H29" s="21" t="n">
        <f aca="false">IF(C29="",0,MAX(0,D29-G29))</f>
        <v>400000</v>
      </c>
    </row>
    <row r="30" customFormat="false" ht="15" hidden="false" customHeight="false" outlineLevel="0" collapsed="false">
      <c r="A30" s="16" t="n">
        <v>29</v>
      </c>
      <c r="B30" s="17" t="n">
        <f aca="false">IF(A30&gt;'Inputs &amp; Summary'!$B$17,"",EDATE('Inputs &amp; Summary'!$B$11,A30))</f>
        <v>47119</v>
      </c>
      <c r="C30" s="16" t="str">
        <f aca="false">IF(A30&lt;='Inputs &amp; Summary'!$B$15,"Interest-Only",IF(A30&lt;='Inputs &amp; Summary'!$B$17,"Repayment",""))</f>
        <v>Interest-Only</v>
      </c>
      <c r="D30" s="18" t="n">
        <f aca="false">IF(C30="",0,H29)</f>
        <v>400000</v>
      </c>
      <c r="E30" s="18" t="n">
        <f aca="false">IF(C30="",0,D30*'Inputs &amp; Summary'!$B$18)</f>
        <v>2500</v>
      </c>
      <c r="F30" s="18" t="n">
        <f aca="false">IF(C30="",0,IF(C30="Interest-Only",E30,MIN(D30+E30,'Inputs &amp; Summary'!$B$21)))</f>
        <v>2500</v>
      </c>
      <c r="G30" s="18" t="n">
        <f aca="false">IF(C30="",0,F30-E30)</f>
        <v>0</v>
      </c>
      <c r="H30" s="18" t="n">
        <f aca="false">IF(C30="",0,MAX(0,D30-G30))</f>
        <v>400000</v>
      </c>
    </row>
    <row r="31" customFormat="false" ht="15" hidden="false" customHeight="false" outlineLevel="0" collapsed="false">
      <c r="A31" s="19" t="n">
        <v>30</v>
      </c>
      <c r="B31" s="20" t="n">
        <f aca="false">IF(A31&gt;'Inputs &amp; Summary'!$B$17,"",EDATE('Inputs &amp; Summary'!$B$11,A31))</f>
        <v>47150</v>
      </c>
      <c r="C31" s="19" t="str">
        <f aca="false">IF(A31&lt;='Inputs &amp; Summary'!$B$15,"Interest-Only",IF(A31&lt;='Inputs &amp; Summary'!$B$17,"Repayment",""))</f>
        <v>Interest-Only</v>
      </c>
      <c r="D31" s="21" t="n">
        <f aca="false">IF(C31="",0,H30)</f>
        <v>400000</v>
      </c>
      <c r="E31" s="21" t="n">
        <f aca="false">IF(C31="",0,D31*'Inputs &amp; Summary'!$B$18)</f>
        <v>2500</v>
      </c>
      <c r="F31" s="21" t="n">
        <f aca="false">IF(C31="",0,IF(C31="Interest-Only",E31,MIN(D31+E31,'Inputs &amp; Summary'!$B$21)))</f>
        <v>2500</v>
      </c>
      <c r="G31" s="21" t="n">
        <f aca="false">IF(C31="",0,F31-E31)</f>
        <v>0</v>
      </c>
      <c r="H31" s="21" t="n">
        <f aca="false">IF(C31="",0,MAX(0,D31-G31))</f>
        <v>400000</v>
      </c>
    </row>
    <row r="32" customFormat="false" ht="15" hidden="false" customHeight="false" outlineLevel="0" collapsed="false">
      <c r="A32" s="16" t="n">
        <v>31</v>
      </c>
      <c r="B32" s="17" t="n">
        <f aca="false">IF(A32&gt;'Inputs &amp; Summary'!$B$17,"",EDATE('Inputs &amp; Summary'!$B$11,A32))</f>
        <v>47178</v>
      </c>
      <c r="C32" s="16" t="str">
        <f aca="false">IF(A32&lt;='Inputs &amp; Summary'!$B$15,"Interest-Only",IF(A32&lt;='Inputs &amp; Summary'!$B$17,"Repayment",""))</f>
        <v>Interest-Only</v>
      </c>
      <c r="D32" s="18" t="n">
        <f aca="false">IF(C32="",0,H31)</f>
        <v>400000</v>
      </c>
      <c r="E32" s="18" t="n">
        <f aca="false">IF(C32="",0,D32*'Inputs &amp; Summary'!$B$18)</f>
        <v>2500</v>
      </c>
      <c r="F32" s="18" t="n">
        <f aca="false">IF(C32="",0,IF(C32="Interest-Only",E32,MIN(D32+E32,'Inputs &amp; Summary'!$B$21)))</f>
        <v>2500</v>
      </c>
      <c r="G32" s="18" t="n">
        <f aca="false">IF(C32="",0,F32-E32)</f>
        <v>0</v>
      </c>
      <c r="H32" s="18" t="n">
        <f aca="false">IF(C32="",0,MAX(0,D32-G32))</f>
        <v>400000</v>
      </c>
    </row>
    <row r="33" customFormat="false" ht="15" hidden="false" customHeight="false" outlineLevel="0" collapsed="false">
      <c r="A33" s="19" t="n">
        <v>32</v>
      </c>
      <c r="B33" s="20" t="n">
        <f aca="false">IF(A33&gt;'Inputs &amp; Summary'!$B$17,"",EDATE('Inputs &amp; Summary'!$B$11,A33))</f>
        <v>47209</v>
      </c>
      <c r="C33" s="19" t="str">
        <f aca="false">IF(A33&lt;='Inputs &amp; Summary'!$B$15,"Interest-Only",IF(A33&lt;='Inputs &amp; Summary'!$B$17,"Repayment",""))</f>
        <v>Interest-Only</v>
      </c>
      <c r="D33" s="21" t="n">
        <f aca="false">IF(C33="",0,H32)</f>
        <v>400000</v>
      </c>
      <c r="E33" s="21" t="n">
        <f aca="false">IF(C33="",0,D33*'Inputs &amp; Summary'!$B$18)</f>
        <v>2500</v>
      </c>
      <c r="F33" s="21" t="n">
        <f aca="false">IF(C33="",0,IF(C33="Interest-Only",E33,MIN(D33+E33,'Inputs &amp; Summary'!$B$21)))</f>
        <v>2500</v>
      </c>
      <c r="G33" s="21" t="n">
        <f aca="false">IF(C33="",0,F33-E33)</f>
        <v>0</v>
      </c>
      <c r="H33" s="21" t="n">
        <f aca="false">IF(C33="",0,MAX(0,D33-G33))</f>
        <v>400000</v>
      </c>
    </row>
    <row r="34" customFormat="false" ht="15" hidden="false" customHeight="false" outlineLevel="0" collapsed="false">
      <c r="A34" s="16" t="n">
        <v>33</v>
      </c>
      <c r="B34" s="17" t="n">
        <f aca="false">IF(A34&gt;'Inputs &amp; Summary'!$B$17,"",EDATE('Inputs &amp; Summary'!$B$11,A34))</f>
        <v>47239</v>
      </c>
      <c r="C34" s="16" t="str">
        <f aca="false">IF(A34&lt;='Inputs &amp; Summary'!$B$15,"Interest-Only",IF(A34&lt;='Inputs &amp; Summary'!$B$17,"Repayment",""))</f>
        <v>Interest-Only</v>
      </c>
      <c r="D34" s="18" t="n">
        <f aca="false">IF(C34="",0,H33)</f>
        <v>400000</v>
      </c>
      <c r="E34" s="18" t="n">
        <f aca="false">IF(C34="",0,D34*'Inputs &amp; Summary'!$B$18)</f>
        <v>2500</v>
      </c>
      <c r="F34" s="18" t="n">
        <f aca="false">IF(C34="",0,IF(C34="Interest-Only",E34,MIN(D34+E34,'Inputs &amp; Summary'!$B$21)))</f>
        <v>2500</v>
      </c>
      <c r="G34" s="18" t="n">
        <f aca="false">IF(C34="",0,F34-E34)</f>
        <v>0</v>
      </c>
      <c r="H34" s="18" t="n">
        <f aca="false">IF(C34="",0,MAX(0,D34-G34))</f>
        <v>400000</v>
      </c>
    </row>
    <row r="35" customFormat="false" ht="15" hidden="false" customHeight="false" outlineLevel="0" collapsed="false">
      <c r="A35" s="19" t="n">
        <v>34</v>
      </c>
      <c r="B35" s="20" t="n">
        <f aca="false">IF(A35&gt;'Inputs &amp; Summary'!$B$17,"",EDATE('Inputs &amp; Summary'!$B$11,A35))</f>
        <v>47270</v>
      </c>
      <c r="C35" s="19" t="str">
        <f aca="false">IF(A35&lt;='Inputs &amp; Summary'!$B$15,"Interest-Only",IF(A35&lt;='Inputs &amp; Summary'!$B$17,"Repayment",""))</f>
        <v>Interest-Only</v>
      </c>
      <c r="D35" s="21" t="n">
        <f aca="false">IF(C35="",0,H34)</f>
        <v>400000</v>
      </c>
      <c r="E35" s="21" t="n">
        <f aca="false">IF(C35="",0,D35*'Inputs &amp; Summary'!$B$18)</f>
        <v>2500</v>
      </c>
      <c r="F35" s="21" t="n">
        <f aca="false">IF(C35="",0,IF(C35="Interest-Only",E35,MIN(D35+E35,'Inputs &amp; Summary'!$B$21)))</f>
        <v>2500</v>
      </c>
      <c r="G35" s="21" t="n">
        <f aca="false">IF(C35="",0,F35-E35)</f>
        <v>0</v>
      </c>
      <c r="H35" s="21" t="n">
        <f aca="false">IF(C35="",0,MAX(0,D35-G35))</f>
        <v>400000</v>
      </c>
    </row>
    <row r="36" customFormat="false" ht="15" hidden="false" customHeight="false" outlineLevel="0" collapsed="false">
      <c r="A36" s="16" t="n">
        <v>35</v>
      </c>
      <c r="B36" s="17" t="n">
        <f aca="false">IF(A36&gt;'Inputs &amp; Summary'!$B$17,"",EDATE('Inputs &amp; Summary'!$B$11,A36))</f>
        <v>47300</v>
      </c>
      <c r="C36" s="16" t="str">
        <f aca="false">IF(A36&lt;='Inputs &amp; Summary'!$B$15,"Interest-Only",IF(A36&lt;='Inputs &amp; Summary'!$B$17,"Repayment",""))</f>
        <v>Interest-Only</v>
      </c>
      <c r="D36" s="18" t="n">
        <f aca="false">IF(C36="",0,H35)</f>
        <v>400000</v>
      </c>
      <c r="E36" s="18" t="n">
        <f aca="false">IF(C36="",0,D36*'Inputs &amp; Summary'!$B$18)</f>
        <v>2500</v>
      </c>
      <c r="F36" s="18" t="n">
        <f aca="false">IF(C36="",0,IF(C36="Interest-Only",E36,MIN(D36+E36,'Inputs &amp; Summary'!$B$21)))</f>
        <v>2500</v>
      </c>
      <c r="G36" s="18" t="n">
        <f aca="false">IF(C36="",0,F36-E36)</f>
        <v>0</v>
      </c>
      <c r="H36" s="18" t="n">
        <f aca="false">IF(C36="",0,MAX(0,D36-G36))</f>
        <v>400000</v>
      </c>
    </row>
    <row r="37" customFormat="false" ht="15" hidden="false" customHeight="false" outlineLevel="0" collapsed="false">
      <c r="A37" s="19" t="n">
        <v>36</v>
      </c>
      <c r="B37" s="20" t="n">
        <f aca="false">IF(A37&gt;'Inputs &amp; Summary'!$B$17,"",EDATE('Inputs &amp; Summary'!$B$11,A37))</f>
        <v>47331</v>
      </c>
      <c r="C37" s="19" t="str">
        <f aca="false">IF(A37&lt;='Inputs &amp; Summary'!$B$15,"Interest-Only",IF(A37&lt;='Inputs &amp; Summary'!$B$17,"Repayment",""))</f>
        <v>Interest-Only</v>
      </c>
      <c r="D37" s="21" t="n">
        <f aca="false">IF(C37="",0,H36)</f>
        <v>400000</v>
      </c>
      <c r="E37" s="21" t="n">
        <f aca="false">IF(C37="",0,D37*'Inputs &amp; Summary'!$B$18)</f>
        <v>2500</v>
      </c>
      <c r="F37" s="21" t="n">
        <f aca="false">IF(C37="",0,IF(C37="Interest-Only",E37,MIN(D37+E37,'Inputs &amp; Summary'!$B$21)))</f>
        <v>2500</v>
      </c>
      <c r="G37" s="21" t="n">
        <f aca="false">IF(C37="",0,F37-E37)</f>
        <v>0</v>
      </c>
      <c r="H37" s="21" t="n">
        <f aca="false">IF(C37="",0,MAX(0,D37-G37))</f>
        <v>400000</v>
      </c>
    </row>
    <row r="38" customFormat="false" ht="15" hidden="false" customHeight="false" outlineLevel="0" collapsed="false">
      <c r="A38" s="16" t="n">
        <v>37</v>
      </c>
      <c r="B38" s="17" t="n">
        <f aca="false">IF(A38&gt;'Inputs &amp; Summary'!$B$17,"",EDATE('Inputs &amp; Summary'!$B$11,A38))</f>
        <v>47362</v>
      </c>
      <c r="C38" s="16" t="str">
        <f aca="false">IF(A38&lt;='Inputs &amp; Summary'!$B$15,"Interest-Only",IF(A38&lt;='Inputs &amp; Summary'!$B$17,"Repayment",""))</f>
        <v>Interest-Only</v>
      </c>
      <c r="D38" s="18" t="n">
        <f aca="false">IF(C38="",0,H37)</f>
        <v>400000</v>
      </c>
      <c r="E38" s="18" t="n">
        <f aca="false">IF(C38="",0,D38*'Inputs &amp; Summary'!$B$18)</f>
        <v>2500</v>
      </c>
      <c r="F38" s="18" t="n">
        <f aca="false">IF(C38="",0,IF(C38="Interest-Only",E38,MIN(D38+E38,'Inputs &amp; Summary'!$B$21)))</f>
        <v>2500</v>
      </c>
      <c r="G38" s="18" t="n">
        <f aca="false">IF(C38="",0,F38-E38)</f>
        <v>0</v>
      </c>
      <c r="H38" s="18" t="n">
        <f aca="false">IF(C38="",0,MAX(0,D38-G38))</f>
        <v>400000</v>
      </c>
    </row>
    <row r="39" customFormat="false" ht="15" hidden="false" customHeight="false" outlineLevel="0" collapsed="false">
      <c r="A39" s="19" t="n">
        <v>38</v>
      </c>
      <c r="B39" s="20" t="n">
        <f aca="false">IF(A39&gt;'Inputs &amp; Summary'!$B$17,"",EDATE('Inputs &amp; Summary'!$B$11,A39))</f>
        <v>47392</v>
      </c>
      <c r="C39" s="19" t="str">
        <f aca="false">IF(A39&lt;='Inputs &amp; Summary'!$B$15,"Interest-Only",IF(A39&lt;='Inputs &amp; Summary'!$B$17,"Repayment",""))</f>
        <v>Interest-Only</v>
      </c>
      <c r="D39" s="21" t="n">
        <f aca="false">IF(C39="",0,H38)</f>
        <v>400000</v>
      </c>
      <c r="E39" s="21" t="n">
        <f aca="false">IF(C39="",0,D39*'Inputs &amp; Summary'!$B$18)</f>
        <v>2500</v>
      </c>
      <c r="F39" s="21" t="n">
        <f aca="false">IF(C39="",0,IF(C39="Interest-Only",E39,MIN(D39+E39,'Inputs &amp; Summary'!$B$21)))</f>
        <v>2500</v>
      </c>
      <c r="G39" s="21" t="n">
        <f aca="false">IF(C39="",0,F39-E39)</f>
        <v>0</v>
      </c>
      <c r="H39" s="21" t="n">
        <f aca="false">IF(C39="",0,MAX(0,D39-G39))</f>
        <v>400000</v>
      </c>
    </row>
    <row r="40" customFormat="false" ht="15" hidden="false" customHeight="false" outlineLevel="0" collapsed="false">
      <c r="A40" s="16" t="n">
        <v>39</v>
      </c>
      <c r="B40" s="17" t="n">
        <f aca="false">IF(A40&gt;'Inputs &amp; Summary'!$B$17,"",EDATE('Inputs &amp; Summary'!$B$11,A40))</f>
        <v>47423</v>
      </c>
      <c r="C40" s="16" t="str">
        <f aca="false">IF(A40&lt;='Inputs &amp; Summary'!$B$15,"Interest-Only",IF(A40&lt;='Inputs &amp; Summary'!$B$17,"Repayment",""))</f>
        <v>Interest-Only</v>
      </c>
      <c r="D40" s="18" t="n">
        <f aca="false">IF(C40="",0,H39)</f>
        <v>400000</v>
      </c>
      <c r="E40" s="18" t="n">
        <f aca="false">IF(C40="",0,D40*'Inputs &amp; Summary'!$B$18)</f>
        <v>2500</v>
      </c>
      <c r="F40" s="18" t="n">
        <f aca="false">IF(C40="",0,IF(C40="Interest-Only",E40,MIN(D40+E40,'Inputs &amp; Summary'!$B$21)))</f>
        <v>2500</v>
      </c>
      <c r="G40" s="18" t="n">
        <f aca="false">IF(C40="",0,F40-E40)</f>
        <v>0</v>
      </c>
      <c r="H40" s="18" t="n">
        <f aca="false">IF(C40="",0,MAX(0,D40-G40))</f>
        <v>400000</v>
      </c>
    </row>
    <row r="41" customFormat="false" ht="15" hidden="false" customHeight="false" outlineLevel="0" collapsed="false">
      <c r="A41" s="19" t="n">
        <v>40</v>
      </c>
      <c r="B41" s="20" t="n">
        <f aca="false">IF(A41&gt;'Inputs &amp; Summary'!$B$17,"",EDATE('Inputs &amp; Summary'!$B$11,A41))</f>
        <v>47453</v>
      </c>
      <c r="C41" s="19" t="str">
        <f aca="false">IF(A41&lt;='Inputs &amp; Summary'!$B$15,"Interest-Only",IF(A41&lt;='Inputs &amp; Summary'!$B$17,"Repayment",""))</f>
        <v>Interest-Only</v>
      </c>
      <c r="D41" s="21" t="n">
        <f aca="false">IF(C41="",0,H40)</f>
        <v>400000</v>
      </c>
      <c r="E41" s="21" t="n">
        <f aca="false">IF(C41="",0,D41*'Inputs &amp; Summary'!$B$18)</f>
        <v>2500</v>
      </c>
      <c r="F41" s="21" t="n">
        <f aca="false">IF(C41="",0,IF(C41="Interest-Only",E41,MIN(D41+E41,'Inputs &amp; Summary'!$B$21)))</f>
        <v>2500</v>
      </c>
      <c r="G41" s="21" t="n">
        <f aca="false">IF(C41="",0,F41-E41)</f>
        <v>0</v>
      </c>
      <c r="H41" s="21" t="n">
        <f aca="false">IF(C41="",0,MAX(0,D41-G41))</f>
        <v>400000</v>
      </c>
    </row>
    <row r="42" customFormat="false" ht="15" hidden="false" customHeight="false" outlineLevel="0" collapsed="false">
      <c r="A42" s="16" t="n">
        <v>41</v>
      </c>
      <c r="B42" s="17" t="n">
        <f aca="false">IF(A42&gt;'Inputs &amp; Summary'!$B$17,"",EDATE('Inputs &amp; Summary'!$B$11,A42))</f>
        <v>47484</v>
      </c>
      <c r="C42" s="16" t="str">
        <f aca="false">IF(A42&lt;='Inputs &amp; Summary'!$B$15,"Interest-Only",IF(A42&lt;='Inputs &amp; Summary'!$B$17,"Repayment",""))</f>
        <v>Interest-Only</v>
      </c>
      <c r="D42" s="18" t="n">
        <f aca="false">IF(C42="",0,H41)</f>
        <v>400000</v>
      </c>
      <c r="E42" s="18" t="n">
        <f aca="false">IF(C42="",0,D42*'Inputs &amp; Summary'!$B$18)</f>
        <v>2500</v>
      </c>
      <c r="F42" s="18" t="n">
        <f aca="false">IF(C42="",0,IF(C42="Interest-Only",E42,MIN(D42+E42,'Inputs &amp; Summary'!$B$21)))</f>
        <v>2500</v>
      </c>
      <c r="G42" s="18" t="n">
        <f aca="false">IF(C42="",0,F42-E42)</f>
        <v>0</v>
      </c>
      <c r="H42" s="18" t="n">
        <f aca="false">IF(C42="",0,MAX(0,D42-G42))</f>
        <v>400000</v>
      </c>
    </row>
    <row r="43" customFormat="false" ht="15" hidden="false" customHeight="false" outlineLevel="0" collapsed="false">
      <c r="A43" s="19" t="n">
        <v>42</v>
      </c>
      <c r="B43" s="20" t="n">
        <f aca="false">IF(A43&gt;'Inputs &amp; Summary'!$B$17,"",EDATE('Inputs &amp; Summary'!$B$11,A43))</f>
        <v>47515</v>
      </c>
      <c r="C43" s="19" t="str">
        <f aca="false">IF(A43&lt;='Inputs &amp; Summary'!$B$15,"Interest-Only",IF(A43&lt;='Inputs &amp; Summary'!$B$17,"Repayment",""))</f>
        <v>Interest-Only</v>
      </c>
      <c r="D43" s="21" t="n">
        <f aca="false">IF(C43="",0,H42)</f>
        <v>400000</v>
      </c>
      <c r="E43" s="21" t="n">
        <f aca="false">IF(C43="",0,D43*'Inputs &amp; Summary'!$B$18)</f>
        <v>2500</v>
      </c>
      <c r="F43" s="21" t="n">
        <f aca="false">IF(C43="",0,IF(C43="Interest-Only",E43,MIN(D43+E43,'Inputs &amp; Summary'!$B$21)))</f>
        <v>2500</v>
      </c>
      <c r="G43" s="21" t="n">
        <f aca="false">IF(C43="",0,F43-E43)</f>
        <v>0</v>
      </c>
      <c r="H43" s="21" t="n">
        <f aca="false">IF(C43="",0,MAX(0,D43-G43))</f>
        <v>400000</v>
      </c>
    </row>
    <row r="44" customFormat="false" ht="15" hidden="false" customHeight="false" outlineLevel="0" collapsed="false">
      <c r="A44" s="16" t="n">
        <v>43</v>
      </c>
      <c r="B44" s="17" t="n">
        <f aca="false">IF(A44&gt;'Inputs &amp; Summary'!$B$17,"",EDATE('Inputs &amp; Summary'!$B$11,A44))</f>
        <v>47543</v>
      </c>
      <c r="C44" s="16" t="str">
        <f aca="false">IF(A44&lt;='Inputs &amp; Summary'!$B$15,"Interest-Only",IF(A44&lt;='Inputs &amp; Summary'!$B$17,"Repayment",""))</f>
        <v>Interest-Only</v>
      </c>
      <c r="D44" s="18" t="n">
        <f aca="false">IF(C44="",0,H43)</f>
        <v>400000</v>
      </c>
      <c r="E44" s="18" t="n">
        <f aca="false">IF(C44="",0,D44*'Inputs &amp; Summary'!$B$18)</f>
        <v>2500</v>
      </c>
      <c r="F44" s="18" t="n">
        <f aca="false">IF(C44="",0,IF(C44="Interest-Only",E44,MIN(D44+E44,'Inputs &amp; Summary'!$B$21)))</f>
        <v>2500</v>
      </c>
      <c r="G44" s="18" t="n">
        <f aca="false">IF(C44="",0,F44-E44)</f>
        <v>0</v>
      </c>
      <c r="H44" s="18" t="n">
        <f aca="false">IF(C44="",0,MAX(0,D44-G44))</f>
        <v>400000</v>
      </c>
    </row>
    <row r="45" customFormat="false" ht="15" hidden="false" customHeight="false" outlineLevel="0" collapsed="false">
      <c r="A45" s="19" t="n">
        <v>44</v>
      </c>
      <c r="B45" s="20" t="n">
        <f aca="false">IF(A45&gt;'Inputs &amp; Summary'!$B$17,"",EDATE('Inputs &amp; Summary'!$B$11,A45))</f>
        <v>47574</v>
      </c>
      <c r="C45" s="19" t="str">
        <f aca="false">IF(A45&lt;='Inputs &amp; Summary'!$B$15,"Interest-Only",IF(A45&lt;='Inputs &amp; Summary'!$B$17,"Repayment",""))</f>
        <v>Interest-Only</v>
      </c>
      <c r="D45" s="21" t="n">
        <f aca="false">IF(C45="",0,H44)</f>
        <v>400000</v>
      </c>
      <c r="E45" s="21" t="n">
        <f aca="false">IF(C45="",0,D45*'Inputs &amp; Summary'!$B$18)</f>
        <v>2500</v>
      </c>
      <c r="F45" s="21" t="n">
        <f aca="false">IF(C45="",0,IF(C45="Interest-Only",E45,MIN(D45+E45,'Inputs &amp; Summary'!$B$21)))</f>
        <v>2500</v>
      </c>
      <c r="G45" s="21" t="n">
        <f aca="false">IF(C45="",0,F45-E45)</f>
        <v>0</v>
      </c>
      <c r="H45" s="21" t="n">
        <f aca="false">IF(C45="",0,MAX(0,D45-G45))</f>
        <v>400000</v>
      </c>
    </row>
    <row r="46" customFormat="false" ht="15" hidden="false" customHeight="false" outlineLevel="0" collapsed="false">
      <c r="A46" s="16" t="n">
        <v>45</v>
      </c>
      <c r="B46" s="17" t="n">
        <f aca="false">IF(A46&gt;'Inputs &amp; Summary'!$B$17,"",EDATE('Inputs &amp; Summary'!$B$11,A46))</f>
        <v>47604</v>
      </c>
      <c r="C46" s="16" t="str">
        <f aca="false">IF(A46&lt;='Inputs &amp; Summary'!$B$15,"Interest-Only",IF(A46&lt;='Inputs &amp; Summary'!$B$17,"Repayment",""))</f>
        <v>Interest-Only</v>
      </c>
      <c r="D46" s="18" t="n">
        <f aca="false">IF(C46="",0,H45)</f>
        <v>400000</v>
      </c>
      <c r="E46" s="18" t="n">
        <f aca="false">IF(C46="",0,D46*'Inputs &amp; Summary'!$B$18)</f>
        <v>2500</v>
      </c>
      <c r="F46" s="18" t="n">
        <f aca="false">IF(C46="",0,IF(C46="Interest-Only",E46,MIN(D46+E46,'Inputs &amp; Summary'!$B$21)))</f>
        <v>2500</v>
      </c>
      <c r="G46" s="18" t="n">
        <f aca="false">IF(C46="",0,F46-E46)</f>
        <v>0</v>
      </c>
      <c r="H46" s="18" t="n">
        <f aca="false">IF(C46="",0,MAX(0,D46-G46))</f>
        <v>400000</v>
      </c>
    </row>
    <row r="47" customFormat="false" ht="15" hidden="false" customHeight="false" outlineLevel="0" collapsed="false">
      <c r="A47" s="19" t="n">
        <v>46</v>
      </c>
      <c r="B47" s="20" t="n">
        <f aca="false">IF(A47&gt;'Inputs &amp; Summary'!$B$17,"",EDATE('Inputs &amp; Summary'!$B$11,A47))</f>
        <v>47635</v>
      </c>
      <c r="C47" s="19" t="str">
        <f aca="false">IF(A47&lt;='Inputs &amp; Summary'!$B$15,"Interest-Only",IF(A47&lt;='Inputs &amp; Summary'!$B$17,"Repayment",""))</f>
        <v>Interest-Only</v>
      </c>
      <c r="D47" s="21" t="n">
        <f aca="false">IF(C47="",0,H46)</f>
        <v>400000</v>
      </c>
      <c r="E47" s="21" t="n">
        <f aca="false">IF(C47="",0,D47*'Inputs &amp; Summary'!$B$18)</f>
        <v>2500</v>
      </c>
      <c r="F47" s="21" t="n">
        <f aca="false">IF(C47="",0,IF(C47="Interest-Only",E47,MIN(D47+E47,'Inputs &amp; Summary'!$B$21)))</f>
        <v>2500</v>
      </c>
      <c r="G47" s="21" t="n">
        <f aca="false">IF(C47="",0,F47-E47)</f>
        <v>0</v>
      </c>
      <c r="H47" s="21" t="n">
        <f aca="false">IF(C47="",0,MAX(0,D47-G47))</f>
        <v>400000</v>
      </c>
    </row>
    <row r="48" customFormat="false" ht="15" hidden="false" customHeight="false" outlineLevel="0" collapsed="false">
      <c r="A48" s="16" t="n">
        <v>47</v>
      </c>
      <c r="B48" s="17" t="n">
        <f aca="false">IF(A48&gt;'Inputs &amp; Summary'!$B$17,"",EDATE('Inputs &amp; Summary'!$B$11,A48))</f>
        <v>47665</v>
      </c>
      <c r="C48" s="16" t="str">
        <f aca="false">IF(A48&lt;='Inputs &amp; Summary'!$B$15,"Interest-Only",IF(A48&lt;='Inputs &amp; Summary'!$B$17,"Repayment",""))</f>
        <v>Interest-Only</v>
      </c>
      <c r="D48" s="18" t="n">
        <f aca="false">IF(C48="",0,H47)</f>
        <v>400000</v>
      </c>
      <c r="E48" s="18" t="n">
        <f aca="false">IF(C48="",0,D48*'Inputs &amp; Summary'!$B$18)</f>
        <v>2500</v>
      </c>
      <c r="F48" s="18" t="n">
        <f aca="false">IF(C48="",0,IF(C48="Interest-Only",E48,MIN(D48+E48,'Inputs &amp; Summary'!$B$21)))</f>
        <v>2500</v>
      </c>
      <c r="G48" s="18" t="n">
        <f aca="false">IF(C48="",0,F48-E48)</f>
        <v>0</v>
      </c>
      <c r="H48" s="18" t="n">
        <f aca="false">IF(C48="",0,MAX(0,D48-G48))</f>
        <v>400000</v>
      </c>
    </row>
    <row r="49" customFormat="false" ht="15" hidden="false" customHeight="false" outlineLevel="0" collapsed="false">
      <c r="A49" s="19" t="n">
        <v>48</v>
      </c>
      <c r="B49" s="20" t="n">
        <f aca="false">IF(A49&gt;'Inputs &amp; Summary'!$B$17,"",EDATE('Inputs &amp; Summary'!$B$11,A49))</f>
        <v>47696</v>
      </c>
      <c r="C49" s="19" t="str">
        <f aca="false">IF(A49&lt;='Inputs &amp; Summary'!$B$15,"Interest-Only",IF(A49&lt;='Inputs &amp; Summary'!$B$17,"Repayment",""))</f>
        <v>Interest-Only</v>
      </c>
      <c r="D49" s="21" t="n">
        <f aca="false">IF(C49="",0,H48)</f>
        <v>400000</v>
      </c>
      <c r="E49" s="21" t="n">
        <f aca="false">IF(C49="",0,D49*'Inputs &amp; Summary'!$B$18)</f>
        <v>2500</v>
      </c>
      <c r="F49" s="21" t="n">
        <f aca="false">IF(C49="",0,IF(C49="Interest-Only",E49,MIN(D49+E49,'Inputs &amp; Summary'!$B$21)))</f>
        <v>2500</v>
      </c>
      <c r="G49" s="21" t="n">
        <f aca="false">IF(C49="",0,F49-E49)</f>
        <v>0</v>
      </c>
      <c r="H49" s="21" t="n">
        <f aca="false">IF(C49="",0,MAX(0,D49-G49))</f>
        <v>400000</v>
      </c>
    </row>
    <row r="50" customFormat="false" ht="15" hidden="false" customHeight="false" outlineLevel="0" collapsed="false">
      <c r="A50" s="16" t="n">
        <v>49</v>
      </c>
      <c r="B50" s="17" t="n">
        <f aca="false">IF(A50&gt;'Inputs &amp; Summary'!$B$17,"",EDATE('Inputs &amp; Summary'!$B$11,A50))</f>
        <v>47727</v>
      </c>
      <c r="C50" s="16" t="str">
        <f aca="false">IF(A50&lt;='Inputs &amp; Summary'!$B$15,"Interest-Only",IF(A50&lt;='Inputs &amp; Summary'!$B$17,"Repayment",""))</f>
        <v>Interest-Only</v>
      </c>
      <c r="D50" s="18" t="n">
        <f aca="false">IF(C50="",0,H49)</f>
        <v>400000</v>
      </c>
      <c r="E50" s="18" t="n">
        <f aca="false">IF(C50="",0,D50*'Inputs &amp; Summary'!$B$18)</f>
        <v>2500</v>
      </c>
      <c r="F50" s="18" t="n">
        <f aca="false">IF(C50="",0,IF(C50="Interest-Only",E50,MIN(D50+E50,'Inputs &amp; Summary'!$B$21)))</f>
        <v>2500</v>
      </c>
      <c r="G50" s="18" t="n">
        <f aca="false">IF(C50="",0,F50-E50)</f>
        <v>0</v>
      </c>
      <c r="H50" s="18" t="n">
        <f aca="false">IF(C50="",0,MAX(0,D50-G50))</f>
        <v>400000</v>
      </c>
    </row>
    <row r="51" customFormat="false" ht="15" hidden="false" customHeight="false" outlineLevel="0" collapsed="false">
      <c r="A51" s="19" t="n">
        <v>50</v>
      </c>
      <c r="B51" s="20" t="n">
        <f aca="false">IF(A51&gt;'Inputs &amp; Summary'!$B$17,"",EDATE('Inputs &amp; Summary'!$B$11,A51))</f>
        <v>47757</v>
      </c>
      <c r="C51" s="19" t="str">
        <f aca="false">IF(A51&lt;='Inputs &amp; Summary'!$B$15,"Interest-Only",IF(A51&lt;='Inputs &amp; Summary'!$B$17,"Repayment",""))</f>
        <v>Interest-Only</v>
      </c>
      <c r="D51" s="21" t="n">
        <f aca="false">IF(C51="",0,H50)</f>
        <v>400000</v>
      </c>
      <c r="E51" s="21" t="n">
        <f aca="false">IF(C51="",0,D51*'Inputs &amp; Summary'!$B$18)</f>
        <v>2500</v>
      </c>
      <c r="F51" s="21" t="n">
        <f aca="false">IF(C51="",0,IF(C51="Interest-Only",E51,MIN(D51+E51,'Inputs &amp; Summary'!$B$21)))</f>
        <v>2500</v>
      </c>
      <c r="G51" s="21" t="n">
        <f aca="false">IF(C51="",0,F51-E51)</f>
        <v>0</v>
      </c>
      <c r="H51" s="21" t="n">
        <f aca="false">IF(C51="",0,MAX(0,D51-G51))</f>
        <v>400000</v>
      </c>
    </row>
    <row r="52" customFormat="false" ht="15" hidden="false" customHeight="false" outlineLevel="0" collapsed="false">
      <c r="A52" s="16" t="n">
        <v>51</v>
      </c>
      <c r="B52" s="17" t="n">
        <f aca="false">IF(A52&gt;'Inputs &amp; Summary'!$B$17,"",EDATE('Inputs &amp; Summary'!$B$11,A52))</f>
        <v>47788</v>
      </c>
      <c r="C52" s="16" t="str">
        <f aca="false">IF(A52&lt;='Inputs &amp; Summary'!$B$15,"Interest-Only",IF(A52&lt;='Inputs &amp; Summary'!$B$17,"Repayment",""))</f>
        <v>Interest-Only</v>
      </c>
      <c r="D52" s="18" t="n">
        <f aca="false">IF(C52="",0,H51)</f>
        <v>400000</v>
      </c>
      <c r="E52" s="18" t="n">
        <f aca="false">IF(C52="",0,D52*'Inputs &amp; Summary'!$B$18)</f>
        <v>2500</v>
      </c>
      <c r="F52" s="18" t="n">
        <f aca="false">IF(C52="",0,IF(C52="Interest-Only",E52,MIN(D52+E52,'Inputs &amp; Summary'!$B$21)))</f>
        <v>2500</v>
      </c>
      <c r="G52" s="18" t="n">
        <f aca="false">IF(C52="",0,F52-E52)</f>
        <v>0</v>
      </c>
      <c r="H52" s="18" t="n">
        <f aca="false">IF(C52="",0,MAX(0,D52-G52))</f>
        <v>400000</v>
      </c>
    </row>
    <row r="53" customFormat="false" ht="15" hidden="false" customHeight="false" outlineLevel="0" collapsed="false">
      <c r="A53" s="19" t="n">
        <v>52</v>
      </c>
      <c r="B53" s="20" t="n">
        <f aca="false">IF(A53&gt;'Inputs &amp; Summary'!$B$17,"",EDATE('Inputs &amp; Summary'!$B$11,A53))</f>
        <v>47818</v>
      </c>
      <c r="C53" s="19" t="str">
        <f aca="false">IF(A53&lt;='Inputs &amp; Summary'!$B$15,"Interest-Only",IF(A53&lt;='Inputs &amp; Summary'!$B$17,"Repayment",""))</f>
        <v>Interest-Only</v>
      </c>
      <c r="D53" s="21" t="n">
        <f aca="false">IF(C53="",0,H52)</f>
        <v>400000</v>
      </c>
      <c r="E53" s="21" t="n">
        <f aca="false">IF(C53="",0,D53*'Inputs &amp; Summary'!$B$18)</f>
        <v>2500</v>
      </c>
      <c r="F53" s="21" t="n">
        <f aca="false">IF(C53="",0,IF(C53="Interest-Only",E53,MIN(D53+E53,'Inputs &amp; Summary'!$B$21)))</f>
        <v>2500</v>
      </c>
      <c r="G53" s="21" t="n">
        <f aca="false">IF(C53="",0,F53-E53)</f>
        <v>0</v>
      </c>
      <c r="H53" s="21" t="n">
        <f aca="false">IF(C53="",0,MAX(0,D53-G53))</f>
        <v>400000</v>
      </c>
    </row>
    <row r="54" customFormat="false" ht="15" hidden="false" customHeight="false" outlineLevel="0" collapsed="false">
      <c r="A54" s="16" t="n">
        <v>53</v>
      </c>
      <c r="B54" s="17" t="n">
        <f aca="false">IF(A54&gt;'Inputs &amp; Summary'!$B$17,"",EDATE('Inputs &amp; Summary'!$B$11,A54))</f>
        <v>47849</v>
      </c>
      <c r="C54" s="16" t="str">
        <f aca="false">IF(A54&lt;='Inputs &amp; Summary'!$B$15,"Interest-Only",IF(A54&lt;='Inputs &amp; Summary'!$B$17,"Repayment",""))</f>
        <v>Interest-Only</v>
      </c>
      <c r="D54" s="18" t="n">
        <f aca="false">IF(C54="",0,H53)</f>
        <v>400000</v>
      </c>
      <c r="E54" s="18" t="n">
        <f aca="false">IF(C54="",0,D54*'Inputs &amp; Summary'!$B$18)</f>
        <v>2500</v>
      </c>
      <c r="F54" s="18" t="n">
        <f aca="false">IF(C54="",0,IF(C54="Interest-Only",E54,MIN(D54+E54,'Inputs &amp; Summary'!$B$21)))</f>
        <v>2500</v>
      </c>
      <c r="G54" s="18" t="n">
        <f aca="false">IF(C54="",0,F54-E54)</f>
        <v>0</v>
      </c>
      <c r="H54" s="18" t="n">
        <f aca="false">IF(C54="",0,MAX(0,D54-G54))</f>
        <v>400000</v>
      </c>
    </row>
    <row r="55" customFormat="false" ht="15" hidden="false" customHeight="false" outlineLevel="0" collapsed="false">
      <c r="A55" s="19" t="n">
        <v>54</v>
      </c>
      <c r="B55" s="20" t="n">
        <f aca="false">IF(A55&gt;'Inputs &amp; Summary'!$B$17,"",EDATE('Inputs &amp; Summary'!$B$11,A55))</f>
        <v>47880</v>
      </c>
      <c r="C55" s="19" t="str">
        <f aca="false">IF(A55&lt;='Inputs &amp; Summary'!$B$15,"Interest-Only",IF(A55&lt;='Inputs &amp; Summary'!$B$17,"Repayment",""))</f>
        <v>Interest-Only</v>
      </c>
      <c r="D55" s="21" t="n">
        <f aca="false">IF(C55="",0,H54)</f>
        <v>400000</v>
      </c>
      <c r="E55" s="21" t="n">
        <f aca="false">IF(C55="",0,D55*'Inputs &amp; Summary'!$B$18)</f>
        <v>2500</v>
      </c>
      <c r="F55" s="21" t="n">
        <f aca="false">IF(C55="",0,IF(C55="Interest-Only",E55,MIN(D55+E55,'Inputs &amp; Summary'!$B$21)))</f>
        <v>2500</v>
      </c>
      <c r="G55" s="21" t="n">
        <f aca="false">IF(C55="",0,F55-E55)</f>
        <v>0</v>
      </c>
      <c r="H55" s="21" t="n">
        <f aca="false">IF(C55="",0,MAX(0,D55-G55))</f>
        <v>400000</v>
      </c>
    </row>
    <row r="56" customFormat="false" ht="15" hidden="false" customHeight="false" outlineLevel="0" collapsed="false">
      <c r="A56" s="16" t="n">
        <v>55</v>
      </c>
      <c r="B56" s="17" t="n">
        <f aca="false">IF(A56&gt;'Inputs &amp; Summary'!$B$17,"",EDATE('Inputs &amp; Summary'!$B$11,A56))</f>
        <v>47908</v>
      </c>
      <c r="C56" s="16" t="str">
        <f aca="false">IF(A56&lt;='Inputs &amp; Summary'!$B$15,"Interest-Only",IF(A56&lt;='Inputs &amp; Summary'!$B$17,"Repayment",""))</f>
        <v>Interest-Only</v>
      </c>
      <c r="D56" s="18" t="n">
        <f aca="false">IF(C56="",0,H55)</f>
        <v>400000</v>
      </c>
      <c r="E56" s="18" t="n">
        <f aca="false">IF(C56="",0,D56*'Inputs &amp; Summary'!$B$18)</f>
        <v>2500</v>
      </c>
      <c r="F56" s="18" t="n">
        <f aca="false">IF(C56="",0,IF(C56="Interest-Only",E56,MIN(D56+E56,'Inputs &amp; Summary'!$B$21)))</f>
        <v>2500</v>
      </c>
      <c r="G56" s="18" t="n">
        <f aca="false">IF(C56="",0,F56-E56)</f>
        <v>0</v>
      </c>
      <c r="H56" s="18" t="n">
        <f aca="false">IF(C56="",0,MAX(0,D56-G56))</f>
        <v>400000</v>
      </c>
    </row>
    <row r="57" customFormat="false" ht="15" hidden="false" customHeight="false" outlineLevel="0" collapsed="false">
      <c r="A57" s="19" t="n">
        <v>56</v>
      </c>
      <c r="B57" s="20" t="n">
        <f aca="false">IF(A57&gt;'Inputs &amp; Summary'!$B$17,"",EDATE('Inputs &amp; Summary'!$B$11,A57))</f>
        <v>47939</v>
      </c>
      <c r="C57" s="19" t="str">
        <f aca="false">IF(A57&lt;='Inputs &amp; Summary'!$B$15,"Interest-Only",IF(A57&lt;='Inputs &amp; Summary'!$B$17,"Repayment",""))</f>
        <v>Interest-Only</v>
      </c>
      <c r="D57" s="21" t="n">
        <f aca="false">IF(C57="",0,H56)</f>
        <v>400000</v>
      </c>
      <c r="E57" s="21" t="n">
        <f aca="false">IF(C57="",0,D57*'Inputs &amp; Summary'!$B$18)</f>
        <v>2500</v>
      </c>
      <c r="F57" s="21" t="n">
        <f aca="false">IF(C57="",0,IF(C57="Interest-Only",E57,MIN(D57+E57,'Inputs &amp; Summary'!$B$21)))</f>
        <v>2500</v>
      </c>
      <c r="G57" s="21" t="n">
        <f aca="false">IF(C57="",0,F57-E57)</f>
        <v>0</v>
      </c>
      <c r="H57" s="21" t="n">
        <f aca="false">IF(C57="",0,MAX(0,D57-G57))</f>
        <v>400000</v>
      </c>
    </row>
    <row r="58" customFormat="false" ht="15" hidden="false" customHeight="false" outlineLevel="0" collapsed="false">
      <c r="A58" s="16" t="n">
        <v>57</v>
      </c>
      <c r="B58" s="17" t="n">
        <f aca="false">IF(A58&gt;'Inputs &amp; Summary'!$B$17,"",EDATE('Inputs &amp; Summary'!$B$11,A58))</f>
        <v>47969</v>
      </c>
      <c r="C58" s="16" t="str">
        <f aca="false">IF(A58&lt;='Inputs &amp; Summary'!$B$15,"Interest-Only",IF(A58&lt;='Inputs &amp; Summary'!$B$17,"Repayment",""))</f>
        <v>Interest-Only</v>
      </c>
      <c r="D58" s="18" t="n">
        <f aca="false">IF(C58="",0,H57)</f>
        <v>400000</v>
      </c>
      <c r="E58" s="18" t="n">
        <f aca="false">IF(C58="",0,D58*'Inputs &amp; Summary'!$B$18)</f>
        <v>2500</v>
      </c>
      <c r="F58" s="18" t="n">
        <f aca="false">IF(C58="",0,IF(C58="Interest-Only",E58,MIN(D58+E58,'Inputs &amp; Summary'!$B$21)))</f>
        <v>2500</v>
      </c>
      <c r="G58" s="18" t="n">
        <f aca="false">IF(C58="",0,F58-E58)</f>
        <v>0</v>
      </c>
      <c r="H58" s="18" t="n">
        <f aca="false">IF(C58="",0,MAX(0,D58-G58))</f>
        <v>400000</v>
      </c>
    </row>
    <row r="59" customFormat="false" ht="15" hidden="false" customHeight="false" outlineLevel="0" collapsed="false">
      <c r="A59" s="19" t="n">
        <v>58</v>
      </c>
      <c r="B59" s="20" t="n">
        <f aca="false">IF(A59&gt;'Inputs &amp; Summary'!$B$17,"",EDATE('Inputs &amp; Summary'!$B$11,A59))</f>
        <v>48000</v>
      </c>
      <c r="C59" s="19" t="str">
        <f aca="false">IF(A59&lt;='Inputs &amp; Summary'!$B$15,"Interest-Only",IF(A59&lt;='Inputs &amp; Summary'!$B$17,"Repayment",""))</f>
        <v>Interest-Only</v>
      </c>
      <c r="D59" s="21" t="n">
        <f aca="false">IF(C59="",0,H58)</f>
        <v>400000</v>
      </c>
      <c r="E59" s="21" t="n">
        <f aca="false">IF(C59="",0,D59*'Inputs &amp; Summary'!$B$18)</f>
        <v>2500</v>
      </c>
      <c r="F59" s="21" t="n">
        <f aca="false">IF(C59="",0,IF(C59="Interest-Only",E59,MIN(D59+E59,'Inputs &amp; Summary'!$B$21)))</f>
        <v>2500</v>
      </c>
      <c r="G59" s="21" t="n">
        <f aca="false">IF(C59="",0,F59-E59)</f>
        <v>0</v>
      </c>
      <c r="H59" s="21" t="n">
        <f aca="false">IF(C59="",0,MAX(0,D59-G59))</f>
        <v>400000</v>
      </c>
    </row>
    <row r="60" customFormat="false" ht="15" hidden="false" customHeight="false" outlineLevel="0" collapsed="false">
      <c r="A60" s="16" t="n">
        <v>59</v>
      </c>
      <c r="B60" s="17" t="n">
        <f aca="false">IF(A60&gt;'Inputs &amp; Summary'!$B$17,"",EDATE('Inputs &amp; Summary'!$B$11,A60))</f>
        <v>48030</v>
      </c>
      <c r="C60" s="16" t="str">
        <f aca="false">IF(A60&lt;='Inputs &amp; Summary'!$B$15,"Interest-Only",IF(A60&lt;='Inputs &amp; Summary'!$B$17,"Repayment",""))</f>
        <v>Interest-Only</v>
      </c>
      <c r="D60" s="18" t="n">
        <f aca="false">IF(C60="",0,H59)</f>
        <v>400000</v>
      </c>
      <c r="E60" s="18" t="n">
        <f aca="false">IF(C60="",0,D60*'Inputs &amp; Summary'!$B$18)</f>
        <v>2500</v>
      </c>
      <c r="F60" s="18" t="n">
        <f aca="false">IF(C60="",0,IF(C60="Interest-Only",E60,MIN(D60+E60,'Inputs &amp; Summary'!$B$21)))</f>
        <v>2500</v>
      </c>
      <c r="G60" s="18" t="n">
        <f aca="false">IF(C60="",0,F60-E60)</f>
        <v>0</v>
      </c>
      <c r="H60" s="18" t="n">
        <f aca="false">IF(C60="",0,MAX(0,D60-G60))</f>
        <v>400000</v>
      </c>
    </row>
    <row r="61" customFormat="false" ht="15" hidden="false" customHeight="false" outlineLevel="0" collapsed="false">
      <c r="A61" s="19" t="n">
        <v>60</v>
      </c>
      <c r="B61" s="20" t="n">
        <f aca="false">IF(A61&gt;'Inputs &amp; Summary'!$B$17,"",EDATE('Inputs &amp; Summary'!$B$11,A61))</f>
        <v>48061</v>
      </c>
      <c r="C61" s="19" t="str">
        <f aca="false">IF(A61&lt;='Inputs &amp; Summary'!$B$15,"Interest-Only",IF(A61&lt;='Inputs &amp; Summary'!$B$17,"Repayment",""))</f>
        <v>Interest-Only</v>
      </c>
      <c r="D61" s="21" t="n">
        <f aca="false">IF(C61="",0,H60)</f>
        <v>400000</v>
      </c>
      <c r="E61" s="21" t="n">
        <f aca="false">IF(C61="",0,D61*'Inputs &amp; Summary'!$B$18)</f>
        <v>2500</v>
      </c>
      <c r="F61" s="21" t="n">
        <f aca="false">IF(C61="",0,IF(C61="Interest-Only",E61,MIN(D61+E61,'Inputs &amp; Summary'!$B$21)))</f>
        <v>2500</v>
      </c>
      <c r="G61" s="21" t="n">
        <f aca="false">IF(C61="",0,F61-E61)</f>
        <v>0</v>
      </c>
      <c r="H61" s="21" t="n">
        <f aca="false">IF(C61="",0,MAX(0,D61-G61))</f>
        <v>400000</v>
      </c>
    </row>
    <row r="62" customFormat="false" ht="15" hidden="false" customHeight="false" outlineLevel="0" collapsed="false">
      <c r="A62" s="16" t="n">
        <v>61</v>
      </c>
      <c r="B62" s="17" t="n">
        <f aca="false">IF(A62&gt;'Inputs &amp; Summary'!$B$17,"",EDATE('Inputs &amp; Summary'!$B$11,A62))</f>
        <v>48092</v>
      </c>
      <c r="C62" s="16" t="str">
        <f aca="false">IF(A62&lt;='Inputs &amp; Summary'!$B$15,"Interest-Only",IF(A62&lt;='Inputs &amp; Summary'!$B$17,"Repayment",""))</f>
        <v>Interest-Only</v>
      </c>
      <c r="D62" s="18" t="n">
        <f aca="false">IF(C62="",0,H61)</f>
        <v>400000</v>
      </c>
      <c r="E62" s="18" t="n">
        <f aca="false">IF(C62="",0,D62*'Inputs &amp; Summary'!$B$18)</f>
        <v>2500</v>
      </c>
      <c r="F62" s="18" t="n">
        <f aca="false">IF(C62="",0,IF(C62="Interest-Only",E62,MIN(D62+E62,'Inputs &amp; Summary'!$B$21)))</f>
        <v>2500</v>
      </c>
      <c r="G62" s="18" t="n">
        <f aca="false">IF(C62="",0,F62-E62)</f>
        <v>0</v>
      </c>
      <c r="H62" s="18" t="n">
        <f aca="false">IF(C62="",0,MAX(0,D62-G62))</f>
        <v>400000</v>
      </c>
    </row>
    <row r="63" customFormat="false" ht="15" hidden="false" customHeight="false" outlineLevel="0" collapsed="false">
      <c r="A63" s="19" t="n">
        <v>62</v>
      </c>
      <c r="B63" s="20" t="n">
        <f aca="false">IF(A63&gt;'Inputs &amp; Summary'!$B$17,"",EDATE('Inputs &amp; Summary'!$B$11,A63))</f>
        <v>48122</v>
      </c>
      <c r="C63" s="19" t="str">
        <f aca="false">IF(A63&lt;='Inputs &amp; Summary'!$B$15,"Interest-Only",IF(A63&lt;='Inputs &amp; Summary'!$B$17,"Repayment",""))</f>
        <v>Interest-Only</v>
      </c>
      <c r="D63" s="21" t="n">
        <f aca="false">IF(C63="",0,H62)</f>
        <v>400000</v>
      </c>
      <c r="E63" s="21" t="n">
        <f aca="false">IF(C63="",0,D63*'Inputs &amp; Summary'!$B$18)</f>
        <v>2500</v>
      </c>
      <c r="F63" s="21" t="n">
        <f aca="false">IF(C63="",0,IF(C63="Interest-Only",E63,MIN(D63+E63,'Inputs &amp; Summary'!$B$21)))</f>
        <v>2500</v>
      </c>
      <c r="G63" s="21" t="n">
        <f aca="false">IF(C63="",0,F63-E63)</f>
        <v>0</v>
      </c>
      <c r="H63" s="21" t="n">
        <f aca="false">IF(C63="",0,MAX(0,D63-G63))</f>
        <v>400000</v>
      </c>
    </row>
    <row r="64" customFormat="false" ht="15" hidden="false" customHeight="false" outlineLevel="0" collapsed="false">
      <c r="A64" s="16" t="n">
        <v>63</v>
      </c>
      <c r="B64" s="17" t="n">
        <f aca="false">IF(A64&gt;'Inputs &amp; Summary'!$B$17,"",EDATE('Inputs &amp; Summary'!$B$11,A64))</f>
        <v>48153</v>
      </c>
      <c r="C64" s="16" t="str">
        <f aca="false">IF(A64&lt;='Inputs &amp; Summary'!$B$15,"Interest-Only",IF(A64&lt;='Inputs &amp; Summary'!$B$17,"Repayment",""))</f>
        <v>Interest-Only</v>
      </c>
      <c r="D64" s="18" t="n">
        <f aca="false">IF(C64="",0,H63)</f>
        <v>400000</v>
      </c>
      <c r="E64" s="18" t="n">
        <f aca="false">IF(C64="",0,D64*'Inputs &amp; Summary'!$B$18)</f>
        <v>2500</v>
      </c>
      <c r="F64" s="18" t="n">
        <f aca="false">IF(C64="",0,IF(C64="Interest-Only",E64,MIN(D64+E64,'Inputs &amp; Summary'!$B$21)))</f>
        <v>2500</v>
      </c>
      <c r="G64" s="18" t="n">
        <f aca="false">IF(C64="",0,F64-E64)</f>
        <v>0</v>
      </c>
      <c r="H64" s="18" t="n">
        <f aca="false">IF(C64="",0,MAX(0,D64-G64))</f>
        <v>400000</v>
      </c>
    </row>
    <row r="65" customFormat="false" ht="15" hidden="false" customHeight="false" outlineLevel="0" collapsed="false">
      <c r="A65" s="19" t="n">
        <v>64</v>
      </c>
      <c r="B65" s="20" t="n">
        <f aca="false">IF(A65&gt;'Inputs &amp; Summary'!$B$17,"",EDATE('Inputs &amp; Summary'!$B$11,A65))</f>
        <v>48183</v>
      </c>
      <c r="C65" s="19" t="str">
        <f aca="false">IF(A65&lt;='Inputs &amp; Summary'!$B$15,"Interest-Only",IF(A65&lt;='Inputs &amp; Summary'!$B$17,"Repayment",""))</f>
        <v>Interest-Only</v>
      </c>
      <c r="D65" s="21" t="n">
        <f aca="false">IF(C65="",0,H64)</f>
        <v>400000</v>
      </c>
      <c r="E65" s="21" t="n">
        <f aca="false">IF(C65="",0,D65*'Inputs &amp; Summary'!$B$18)</f>
        <v>2500</v>
      </c>
      <c r="F65" s="21" t="n">
        <f aca="false">IF(C65="",0,IF(C65="Interest-Only",E65,MIN(D65+E65,'Inputs &amp; Summary'!$B$21)))</f>
        <v>2500</v>
      </c>
      <c r="G65" s="21" t="n">
        <f aca="false">IF(C65="",0,F65-E65)</f>
        <v>0</v>
      </c>
      <c r="H65" s="21" t="n">
        <f aca="false">IF(C65="",0,MAX(0,D65-G65))</f>
        <v>400000</v>
      </c>
    </row>
    <row r="66" customFormat="false" ht="15" hidden="false" customHeight="false" outlineLevel="0" collapsed="false">
      <c r="A66" s="16" t="n">
        <v>65</v>
      </c>
      <c r="B66" s="17" t="n">
        <f aca="false">IF(A66&gt;'Inputs &amp; Summary'!$B$17,"",EDATE('Inputs &amp; Summary'!$B$11,A66))</f>
        <v>48214</v>
      </c>
      <c r="C66" s="16" t="str">
        <f aca="false">IF(A66&lt;='Inputs &amp; Summary'!$B$15,"Interest-Only",IF(A66&lt;='Inputs &amp; Summary'!$B$17,"Repayment",""))</f>
        <v>Interest-Only</v>
      </c>
      <c r="D66" s="18" t="n">
        <f aca="false">IF(C66="",0,H65)</f>
        <v>400000</v>
      </c>
      <c r="E66" s="18" t="n">
        <f aca="false">IF(C66="",0,D66*'Inputs &amp; Summary'!$B$18)</f>
        <v>2500</v>
      </c>
      <c r="F66" s="18" t="n">
        <f aca="false">IF(C66="",0,IF(C66="Interest-Only",E66,MIN(D66+E66,'Inputs &amp; Summary'!$B$21)))</f>
        <v>2500</v>
      </c>
      <c r="G66" s="18" t="n">
        <f aca="false">IF(C66="",0,F66-E66)</f>
        <v>0</v>
      </c>
      <c r="H66" s="18" t="n">
        <f aca="false">IF(C66="",0,MAX(0,D66-G66))</f>
        <v>400000</v>
      </c>
    </row>
    <row r="67" customFormat="false" ht="15" hidden="false" customHeight="false" outlineLevel="0" collapsed="false">
      <c r="A67" s="19" t="n">
        <v>66</v>
      </c>
      <c r="B67" s="20" t="n">
        <f aca="false">IF(A67&gt;'Inputs &amp; Summary'!$B$17,"",EDATE('Inputs &amp; Summary'!$B$11,A67))</f>
        <v>48245</v>
      </c>
      <c r="C67" s="19" t="str">
        <f aca="false">IF(A67&lt;='Inputs &amp; Summary'!$B$15,"Interest-Only",IF(A67&lt;='Inputs &amp; Summary'!$B$17,"Repayment",""))</f>
        <v>Interest-Only</v>
      </c>
      <c r="D67" s="21" t="n">
        <f aca="false">IF(C67="",0,H66)</f>
        <v>400000</v>
      </c>
      <c r="E67" s="21" t="n">
        <f aca="false">IF(C67="",0,D67*'Inputs &amp; Summary'!$B$18)</f>
        <v>2500</v>
      </c>
      <c r="F67" s="21" t="n">
        <f aca="false">IF(C67="",0,IF(C67="Interest-Only",E67,MIN(D67+E67,'Inputs &amp; Summary'!$B$21)))</f>
        <v>2500</v>
      </c>
      <c r="G67" s="21" t="n">
        <f aca="false">IF(C67="",0,F67-E67)</f>
        <v>0</v>
      </c>
      <c r="H67" s="21" t="n">
        <f aca="false">IF(C67="",0,MAX(0,D67-G67))</f>
        <v>400000</v>
      </c>
    </row>
    <row r="68" customFormat="false" ht="15" hidden="false" customHeight="false" outlineLevel="0" collapsed="false">
      <c r="A68" s="16" t="n">
        <v>67</v>
      </c>
      <c r="B68" s="17" t="n">
        <f aca="false">IF(A68&gt;'Inputs &amp; Summary'!$B$17,"",EDATE('Inputs &amp; Summary'!$B$11,A68))</f>
        <v>48274</v>
      </c>
      <c r="C68" s="16" t="str">
        <f aca="false">IF(A68&lt;='Inputs &amp; Summary'!$B$15,"Interest-Only",IF(A68&lt;='Inputs &amp; Summary'!$B$17,"Repayment",""))</f>
        <v>Interest-Only</v>
      </c>
      <c r="D68" s="18" t="n">
        <f aca="false">IF(C68="",0,H67)</f>
        <v>400000</v>
      </c>
      <c r="E68" s="18" t="n">
        <f aca="false">IF(C68="",0,D68*'Inputs &amp; Summary'!$B$18)</f>
        <v>2500</v>
      </c>
      <c r="F68" s="18" t="n">
        <f aca="false">IF(C68="",0,IF(C68="Interest-Only",E68,MIN(D68+E68,'Inputs &amp; Summary'!$B$21)))</f>
        <v>2500</v>
      </c>
      <c r="G68" s="18" t="n">
        <f aca="false">IF(C68="",0,F68-E68)</f>
        <v>0</v>
      </c>
      <c r="H68" s="18" t="n">
        <f aca="false">IF(C68="",0,MAX(0,D68-G68))</f>
        <v>400000</v>
      </c>
    </row>
    <row r="69" customFormat="false" ht="15" hidden="false" customHeight="false" outlineLevel="0" collapsed="false">
      <c r="A69" s="19" t="n">
        <v>68</v>
      </c>
      <c r="B69" s="20" t="n">
        <f aca="false">IF(A69&gt;'Inputs &amp; Summary'!$B$17,"",EDATE('Inputs &amp; Summary'!$B$11,A69))</f>
        <v>48305</v>
      </c>
      <c r="C69" s="19" t="str">
        <f aca="false">IF(A69&lt;='Inputs &amp; Summary'!$B$15,"Interest-Only",IF(A69&lt;='Inputs &amp; Summary'!$B$17,"Repayment",""))</f>
        <v>Interest-Only</v>
      </c>
      <c r="D69" s="21" t="n">
        <f aca="false">IF(C69="",0,H68)</f>
        <v>400000</v>
      </c>
      <c r="E69" s="21" t="n">
        <f aca="false">IF(C69="",0,D69*'Inputs &amp; Summary'!$B$18)</f>
        <v>2500</v>
      </c>
      <c r="F69" s="21" t="n">
        <f aca="false">IF(C69="",0,IF(C69="Interest-Only",E69,MIN(D69+E69,'Inputs &amp; Summary'!$B$21)))</f>
        <v>2500</v>
      </c>
      <c r="G69" s="21" t="n">
        <f aca="false">IF(C69="",0,F69-E69)</f>
        <v>0</v>
      </c>
      <c r="H69" s="21" t="n">
        <f aca="false">IF(C69="",0,MAX(0,D69-G69))</f>
        <v>400000</v>
      </c>
    </row>
    <row r="70" customFormat="false" ht="15" hidden="false" customHeight="false" outlineLevel="0" collapsed="false">
      <c r="A70" s="16" t="n">
        <v>69</v>
      </c>
      <c r="B70" s="17" t="n">
        <f aca="false">IF(A70&gt;'Inputs &amp; Summary'!$B$17,"",EDATE('Inputs &amp; Summary'!$B$11,A70))</f>
        <v>48335</v>
      </c>
      <c r="C70" s="16" t="str">
        <f aca="false">IF(A70&lt;='Inputs &amp; Summary'!$B$15,"Interest-Only",IF(A70&lt;='Inputs &amp; Summary'!$B$17,"Repayment",""))</f>
        <v>Interest-Only</v>
      </c>
      <c r="D70" s="18" t="n">
        <f aca="false">IF(C70="",0,H69)</f>
        <v>400000</v>
      </c>
      <c r="E70" s="18" t="n">
        <f aca="false">IF(C70="",0,D70*'Inputs &amp; Summary'!$B$18)</f>
        <v>2500</v>
      </c>
      <c r="F70" s="18" t="n">
        <f aca="false">IF(C70="",0,IF(C70="Interest-Only",E70,MIN(D70+E70,'Inputs &amp; Summary'!$B$21)))</f>
        <v>2500</v>
      </c>
      <c r="G70" s="18" t="n">
        <f aca="false">IF(C70="",0,F70-E70)</f>
        <v>0</v>
      </c>
      <c r="H70" s="18" t="n">
        <f aca="false">IF(C70="",0,MAX(0,D70-G70))</f>
        <v>400000</v>
      </c>
    </row>
    <row r="71" customFormat="false" ht="15" hidden="false" customHeight="false" outlineLevel="0" collapsed="false">
      <c r="A71" s="19" t="n">
        <v>70</v>
      </c>
      <c r="B71" s="20" t="n">
        <f aca="false">IF(A71&gt;'Inputs &amp; Summary'!$B$17,"",EDATE('Inputs &amp; Summary'!$B$11,A71))</f>
        <v>48366</v>
      </c>
      <c r="C71" s="19" t="str">
        <f aca="false">IF(A71&lt;='Inputs &amp; Summary'!$B$15,"Interest-Only",IF(A71&lt;='Inputs &amp; Summary'!$B$17,"Repayment",""))</f>
        <v>Interest-Only</v>
      </c>
      <c r="D71" s="21" t="n">
        <f aca="false">IF(C71="",0,H70)</f>
        <v>400000</v>
      </c>
      <c r="E71" s="21" t="n">
        <f aca="false">IF(C71="",0,D71*'Inputs &amp; Summary'!$B$18)</f>
        <v>2500</v>
      </c>
      <c r="F71" s="21" t="n">
        <f aca="false">IF(C71="",0,IF(C71="Interest-Only",E71,MIN(D71+E71,'Inputs &amp; Summary'!$B$21)))</f>
        <v>2500</v>
      </c>
      <c r="G71" s="21" t="n">
        <f aca="false">IF(C71="",0,F71-E71)</f>
        <v>0</v>
      </c>
      <c r="H71" s="21" t="n">
        <f aca="false">IF(C71="",0,MAX(0,D71-G71))</f>
        <v>400000</v>
      </c>
    </row>
    <row r="72" customFormat="false" ht="15" hidden="false" customHeight="false" outlineLevel="0" collapsed="false">
      <c r="A72" s="16" t="n">
        <v>71</v>
      </c>
      <c r="B72" s="17" t="n">
        <f aca="false">IF(A72&gt;'Inputs &amp; Summary'!$B$17,"",EDATE('Inputs &amp; Summary'!$B$11,A72))</f>
        <v>48396</v>
      </c>
      <c r="C72" s="16" t="str">
        <f aca="false">IF(A72&lt;='Inputs &amp; Summary'!$B$15,"Interest-Only",IF(A72&lt;='Inputs &amp; Summary'!$B$17,"Repayment",""))</f>
        <v>Interest-Only</v>
      </c>
      <c r="D72" s="18" t="n">
        <f aca="false">IF(C72="",0,H71)</f>
        <v>400000</v>
      </c>
      <c r="E72" s="18" t="n">
        <f aca="false">IF(C72="",0,D72*'Inputs &amp; Summary'!$B$18)</f>
        <v>2500</v>
      </c>
      <c r="F72" s="18" t="n">
        <f aca="false">IF(C72="",0,IF(C72="Interest-Only",E72,MIN(D72+E72,'Inputs &amp; Summary'!$B$21)))</f>
        <v>2500</v>
      </c>
      <c r="G72" s="18" t="n">
        <f aca="false">IF(C72="",0,F72-E72)</f>
        <v>0</v>
      </c>
      <c r="H72" s="18" t="n">
        <f aca="false">IF(C72="",0,MAX(0,D72-G72))</f>
        <v>400000</v>
      </c>
    </row>
    <row r="73" customFormat="false" ht="15" hidden="false" customHeight="false" outlineLevel="0" collapsed="false">
      <c r="A73" s="19" t="n">
        <v>72</v>
      </c>
      <c r="B73" s="20" t="n">
        <f aca="false">IF(A73&gt;'Inputs &amp; Summary'!$B$17,"",EDATE('Inputs &amp; Summary'!$B$11,A73))</f>
        <v>48427</v>
      </c>
      <c r="C73" s="19" t="str">
        <f aca="false">IF(A73&lt;='Inputs &amp; Summary'!$B$15,"Interest-Only",IF(A73&lt;='Inputs &amp; Summary'!$B$17,"Repayment",""))</f>
        <v>Interest-Only</v>
      </c>
      <c r="D73" s="21" t="n">
        <f aca="false">IF(C73="",0,H72)</f>
        <v>400000</v>
      </c>
      <c r="E73" s="21" t="n">
        <f aca="false">IF(C73="",0,D73*'Inputs &amp; Summary'!$B$18)</f>
        <v>2500</v>
      </c>
      <c r="F73" s="21" t="n">
        <f aca="false">IF(C73="",0,IF(C73="Interest-Only",E73,MIN(D73+E73,'Inputs &amp; Summary'!$B$21)))</f>
        <v>2500</v>
      </c>
      <c r="G73" s="21" t="n">
        <f aca="false">IF(C73="",0,F73-E73)</f>
        <v>0</v>
      </c>
      <c r="H73" s="21" t="n">
        <f aca="false">IF(C73="",0,MAX(0,D73-G73))</f>
        <v>400000</v>
      </c>
    </row>
    <row r="74" customFormat="false" ht="15" hidden="false" customHeight="false" outlineLevel="0" collapsed="false">
      <c r="A74" s="16" t="n">
        <v>73</v>
      </c>
      <c r="B74" s="17" t="n">
        <f aca="false">IF(A74&gt;'Inputs &amp; Summary'!$B$17,"",EDATE('Inputs &amp; Summary'!$B$11,A74))</f>
        <v>48458</v>
      </c>
      <c r="C74" s="16" t="str">
        <f aca="false">IF(A74&lt;='Inputs &amp; Summary'!$B$15,"Interest-Only",IF(A74&lt;='Inputs &amp; Summary'!$B$17,"Repayment",""))</f>
        <v>Interest-Only</v>
      </c>
      <c r="D74" s="18" t="n">
        <f aca="false">IF(C74="",0,H73)</f>
        <v>400000</v>
      </c>
      <c r="E74" s="18" t="n">
        <f aca="false">IF(C74="",0,D74*'Inputs &amp; Summary'!$B$18)</f>
        <v>2500</v>
      </c>
      <c r="F74" s="18" t="n">
        <f aca="false">IF(C74="",0,IF(C74="Interest-Only",E74,MIN(D74+E74,'Inputs &amp; Summary'!$B$21)))</f>
        <v>2500</v>
      </c>
      <c r="G74" s="18" t="n">
        <f aca="false">IF(C74="",0,F74-E74)</f>
        <v>0</v>
      </c>
      <c r="H74" s="18" t="n">
        <f aca="false">IF(C74="",0,MAX(0,D74-G74))</f>
        <v>400000</v>
      </c>
    </row>
    <row r="75" customFormat="false" ht="15" hidden="false" customHeight="false" outlineLevel="0" collapsed="false">
      <c r="A75" s="19" t="n">
        <v>74</v>
      </c>
      <c r="B75" s="20" t="n">
        <f aca="false">IF(A75&gt;'Inputs &amp; Summary'!$B$17,"",EDATE('Inputs &amp; Summary'!$B$11,A75))</f>
        <v>48488</v>
      </c>
      <c r="C75" s="19" t="str">
        <f aca="false">IF(A75&lt;='Inputs &amp; Summary'!$B$15,"Interest-Only",IF(A75&lt;='Inputs &amp; Summary'!$B$17,"Repayment",""))</f>
        <v>Interest-Only</v>
      </c>
      <c r="D75" s="21" t="n">
        <f aca="false">IF(C75="",0,H74)</f>
        <v>400000</v>
      </c>
      <c r="E75" s="21" t="n">
        <f aca="false">IF(C75="",0,D75*'Inputs &amp; Summary'!$B$18)</f>
        <v>2500</v>
      </c>
      <c r="F75" s="21" t="n">
        <f aca="false">IF(C75="",0,IF(C75="Interest-Only",E75,MIN(D75+E75,'Inputs &amp; Summary'!$B$21)))</f>
        <v>2500</v>
      </c>
      <c r="G75" s="21" t="n">
        <f aca="false">IF(C75="",0,F75-E75)</f>
        <v>0</v>
      </c>
      <c r="H75" s="21" t="n">
        <f aca="false">IF(C75="",0,MAX(0,D75-G75))</f>
        <v>400000</v>
      </c>
    </row>
    <row r="76" customFormat="false" ht="15" hidden="false" customHeight="false" outlineLevel="0" collapsed="false">
      <c r="A76" s="16" t="n">
        <v>75</v>
      </c>
      <c r="B76" s="17" t="n">
        <f aca="false">IF(A76&gt;'Inputs &amp; Summary'!$B$17,"",EDATE('Inputs &amp; Summary'!$B$11,A76))</f>
        <v>48519</v>
      </c>
      <c r="C76" s="16" t="str">
        <f aca="false">IF(A76&lt;='Inputs &amp; Summary'!$B$15,"Interest-Only",IF(A76&lt;='Inputs &amp; Summary'!$B$17,"Repayment",""))</f>
        <v>Interest-Only</v>
      </c>
      <c r="D76" s="18" t="n">
        <f aca="false">IF(C76="",0,H75)</f>
        <v>400000</v>
      </c>
      <c r="E76" s="18" t="n">
        <f aca="false">IF(C76="",0,D76*'Inputs &amp; Summary'!$B$18)</f>
        <v>2500</v>
      </c>
      <c r="F76" s="18" t="n">
        <f aca="false">IF(C76="",0,IF(C76="Interest-Only",E76,MIN(D76+E76,'Inputs &amp; Summary'!$B$21)))</f>
        <v>2500</v>
      </c>
      <c r="G76" s="18" t="n">
        <f aca="false">IF(C76="",0,F76-E76)</f>
        <v>0</v>
      </c>
      <c r="H76" s="18" t="n">
        <f aca="false">IF(C76="",0,MAX(0,D76-G76))</f>
        <v>400000</v>
      </c>
    </row>
    <row r="77" customFormat="false" ht="15" hidden="false" customHeight="false" outlineLevel="0" collapsed="false">
      <c r="A77" s="19" t="n">
        <v>76</v>
      </c>
      <c r="B77" s="20" t="n">
        <f aca="false">IF(A77&gt;'Inputs &amp; Summary'!$B$17,"",EDATE('Inputs &amp; Summary'!$B$11,A77))</f>
        <v>48549</v>
      </c>
      <c r="C77" s="19" t="str">
        <f aca="false">IF(A77&lt;='Inputs &amp; Summary'!$B$15,"Interest-Only",IF(A77&lt;='Inputs &amp; Summary'!$B$17,"Repayment",""))</f>
        <v>Interest-Only</v>
      </c>
      <c r="D77" s="21" t="n">
        <f aca="false">IF(C77="",0,H76)</f>
        <v>400000</v>
      </c>
      <c r="E77" s="21" t="n">
        <f aca="false">IF(C77="",0,D77*'Inputs &amp; Summary'!$B$18)</f>
        <v>2500</v>
      </c>
      <c r="F77" s="21" t="n">
        <f aca="false">IF(C77="",0,IF(C77="Interest-Only",E77,MIN(D77+E77,'Inputs &amp; Summary'!$B$21)))</f>
        <v>2500</v>
      </c>
      <c r="G77" s="21" t="n">
        <f aca="false">IF(C77="",0,F77-E77)</f>
        <v>0</v>
      </c>
      <c r="H77" s="21" t="n">
        <f aca="false">IF(C77="",0,MAX(0,D77-G77))</f>
        <v>400000</v>
      </c>
    </row>
    <row r="78" customFormat="false" ht="15" hidden="false" customHeight="false" outlineLevel="0" collapsed="false">
      <c r="A78" s="16" t="n">
        <v>77</v>
      </c>
      <c r="B78" s="17" t="n">
        <f aca="false">IF(A78&gt;'Inputs &amp; Summary'!$B$17,"",EDATE('Inputs &amp; Summary'!$B$11,A78))</f>
        <v>48580</v>
      </c>
      <c r="C78" s="16" t="str">
        <f aca="false">IF(A78&lt;='Inputs &amp; Summary'!$B$15,"Interest-Only",IF(A78&lt;='Inputs &amp; Summary'!$B$17,"Repayment",""))</f>
        <v>Interest-Only</v>
      </c>
      <c r="D78" s="18" t="n">
        <f aca="false">IF(C78="",0,H77)</f>
        <v>400000</v>
      </c>
      <c r="E78" s="18" t="n">
        <f aca="false">IF(C78="",0,D78*'Inputs &amp; Summary'!$B$18)</f>
        <v>2500</v>
      </c>
      <c r="F78" s="18" t="n">
        <f aca="false">IF(C78="",0,IF(C78="Interest-Only",E78,MIN(D78+E78,'Inputs &amp; Summary'!$B$21)))</f>
        <v>2500</v>
      </c>
      <c r="G78" s="18" t="n">
        <f aca="false">IF(C78="",0,F78-E78)</f>
        <v>0</v>
      </c>
      <c r="H78" s="18" t="n">
        <f aca="false">IF(C78="",0,MAX(0,D78-G78))</f>
        <v>400000</v>
      </c>
    </row>
    <row r="79" customFormat="false" ht="15" hidden="false" customHeight="false" outlineLevel="0" collapsed="false">
      <c r="A79" s="19" t="n">
        <v>78</v>
      </c>
      <c r="B79" s="20" t="n">
        <f aca="false">IF(A79&gt;'Inputs &amp; Summary'!$B$17,"",EDATE('Inputs &amp; Summary'!$B$11,A79))</f>
        <v>48611</v>
      </c>
      <c r="C79" s="19" t="str">
        <f aca="false">IF(A79&lt;='Inputs &amp; Summary'!$B$15,"Interest-Only",IF(A79&lt;='Inputs &amp; Summary'!$B$17,"Repayment",""))</f>
        <v>Interest-Only</v>
      </c>
      <c r="D79" s="21" t="n">
        <f aca="false">IF(C79="",0,H78)</f>
        <v>400000</v>
      </c>
      <c r="E79" s="21" t="n">
        <f aca="false">IF(C79="",0,D79*'Inputs &amp; Summary'!$B$18)</f>
        <v>2500</v>
      </c>
      <c r="F79" s="21" t="n">
        <f aca="false">IF(C79="",0,IF(C79="Interest-Only",E79,MIN(D79+E79,'Inputs &amp; Summary'!$B$21)))</f>
        <v>2500</v>
      </c>
      <c r="G79" s="21" t="n">
        <f aca="false">IF(C79="",0,F79-E79)</f>
        <v>0</v>
      </c>
      <c r="H79" s="21" t="n">
        <f aca="false">IF(C79="",0,MAX(0,D79-G79))</f>
        <v>400000</v>
      </c>
    </row>
    <row r="80" customFormat="false" ht="15" hidden="false" customHeight="false" outlineLevel="0" collapsed="false">
      <c r="A80" s="16" t="n">
        <v>79</v>
      </c>
      <c r="B80" s="17" t="n">
        <f aca="false">IF(A80&gt;'Inputs &amp; Summary'!$B$17,"",EDATE('Inputs &amp; Summary'!$B$11,A80))</f>
        <v>48639</v>
      </c>
      <c r="C80" s="16" t="str">
        <f aca="false">IF(A80&lt;='Inputs &amp; Summary'!$B$15,"Interest-Only",IF(A80&lt;='Inputs &amp; Summary'!$B$17,"Repayment",""))</f>
        <v>Interest-Only</v>
      </c>
      <c r="D80" s="18" t="n">
        <f aca="false">IF(C80="",0,H79)</f>
        <v>400000</v>
      </c>
      <c r="E80" s="18" t="n">
        <f aca="false">IF(C80="",0,D80*'Inputs &amp; Summary'!$B$18)</f>
        <v>2500</v>
      </c>
      <c r="F80" s="18" t="n">
        <f aca="false">IF(C80="",0,IF(C80="Interest-Only",E80,MIN(D80+E80,'Inputs &amp; Summary'!$B$21)))</f>
        <v>2500</v>
      </c>
      <c r="G80" s="18" t="n">
        <f aca="false">IF(C80="",0,F80-E80)</f>
        <v>0</v>
      </c>
      <c r="H80" s="18" t="n">
        <f aca="false">IF(C80="",0,MAX(0,D80-G80))</f>
        <v>400000</v>
      </c>
    </row>
    <row r="81" customFormat="false" ht="15" hidden="false" customHeight="false" outlineLevel="0" collapsed="false">
      <c r="A81" s="19" t="n">
        <v>80</v>
      </c>
      <c r="B81" s="20" t="n">
        <f aca="false">IF(A81&gt;'Inputs &amp; Summary'!$B$17,"",EDATE('Inputs &amp; Summary'!$B$11,A81))</f>
        <v>48670</v>
      </c>
      <c r="C81" s="19" t="str">
        <f aca="false">IF(A81&lt;='Inputs &amp; Summary'!$B$15,"Interest-Only",IF(A81&lt;='Inputs &amp; Summary'!$B$17,"Repayment",""))</f>
        <v>Interest-Only</v>
      </c>
      <c r="D81" s="21" t="n">
        <f aca="false">IF(C81="",0,H80)</f>
        <v>400000</v>
      </c>
      <c r="E81" s="21" t="n">
        <f aca="false">IF(C81="",0,D81*'Inputs &amp; Summary'!$B$18)</f>
        <v>2500</v>
      </c>
      <c r="F81" s="21" t="n">
        <f aca="false">IF(C81="",0,IF(C81="Interest-Only",E81,MIN(D81+E81,'Inputs &amp; Summary'!$B$21)))</f>
        <v>2500</v>
      </c>
      <c r="G81" s="21" t="n">
        <f aca="false">IF(C81="",0,F81-E81)</f>
        <v>0</v>
      </c>
      <c r="H81" s="21" t="n">
        <f aca="false">IF(C81="",0,MAX(0,D81-G81))</f>
        <v>400000</v>
      </c>
    </row>
    <row r="82" customFormat="false" ht="15" hidden="false" customHeight="false" outlineLevel="0" collapsed="false">
      <c r="A82" s="16" t="n">
        <v>81</v>
      </c>
      <c r="B82" s="17" t="n">
        <f aca="false">IF(A82&gt;'Inputs &amp; Summary'!$B$17,"",EDATE('Inputs &amp; Summary'!$B$11,A82))</f>
        <v>48700</v>
      </c>
      <c r="C82" s="16" t="str">
        <f aca="false">IF(A82&lt;='Inputs &amp; Summary'!$B$15,"Interest-Only",IF(A82&lt;='Inputs &amp; Summary'!$B$17,"Repayment",""))</f>
        <v>Interest-Only</v>
      </c>
      <c r="D82" s="18" t="n">
        <f aca="false">IF(C82="",0,H81)</f>
        <v>400000</v>
      </c>
      <c r="E82" s="18" t="n">
        <f aca="false">IF(C82="",0,D82*'Inputs &amp; Summary'!$B$18)</f>
        <v>2500</v>
      </c>
      <c r="F82" s="18" t="n">
        <f aca="false">IF(C82="",0,IF(C82="Interest-Only",E82,MIN(D82+E82,'Inputs &amp; Summary'!$B$21)))</f>
        <v>2500</v>
      </c>
      <c r="G82" s="18" t="n">
        <f aca="false">IF(C82="",0,F82-E82)</f>
        <v>0</v>
      </c>
      <c r="H82" s="18" t="n">
        <f aca="false">IF(C82="",0,MAX(0,D82-G82))</f>
        <v>400000</v>
      </c>
    </row>
    <row r="83" customFormat="false" ht="15" hidden="false" customHeight="false" outlineLevel="0" collapsed="false">
      <c r="A83" s="19" t="n">
        <v>82</v>
      </c>
      <c r="B83" s="20" t="n">
        <f aca="false">IF(A83&gt;'Inputs &amp; Summary'!$B$17,"",EDATE('Inputs &amp; Summary'!$B$11,A83))</f>
        <v>48731</v>
      </c>
      <c r="C83" s="19" t="str">
        <f aca="false">IF(A83&lt;='Inputs &amp; Summary'!$B$15,"Interest-Only",IF(A83&lt;='Inputs &amp; Summary'!$B$17,"Repayment",""))</f>
        <v>Interest-Only</v>
      </c>
      <c r="D83" s="21" t="n">
        <f aca="false">IF(C83="",0,H82)</f>
        <v>400000</v>
      </c>
      <c r="E83" s="21" t="n">
        <f aca="false">IF(C83="",0,D83*'Inputs &amp; Summary'!$B$18)</f>
        <v>2500</v>
      </c>
      <c r="F83" s="21" t="n">
        <f aca="false">IF(C83="",0,IF(C83="Interest-Only",E83,MIN(D83+E83,'Inputs &amp; Summary'!$B$21)))</f>
        <v>2500</v>
      </c>
      <c r="G83" s="21" t="n">
        <f aca="false">IF(C83="",0,F83-E83)</f>
        <v>0</v>
      </c>
      <c r="H83" s="21" t="n">
        <f aca="false">IF(C83="",0,MAX(0,D83-G83))</f>
        <v>400000</v>
      </c>
    </row>
    <row r="84" customFormat="false" ht="15" hidden="false" customHeight="false" outlineLevel="0" collapsed="false">
      <c r="A84" s="16" t="n">
        <v>83</v>
      </c>
      <c r="B84" s="17" t="n">
        <f aca="false">IF(A84&gt;'Inputs &amp; Summary'!$B$17,"",EDATE('Inputs &amp; Summary'!$B$11,A84))</f>
        <v>48761</v>
      </c>
      <c r="C84" s="16" t="str">
        <f aca="false">IF(A84&lt;='Inputs &amp; Summary'!$B$15,"Interest-Only",IF(A84&lt;='Inputs &amp; Summary'!$B$17,"Repayment",""))</f>
        <v>Interest-Only</v>
      </c>
      <c r="D84" s="18" t="n">
        <f aca="false">IF(C84="",0,H83)</f>
        <v>400000</v>
      </c>
      <c r="E84" s="18" t="n">
        <f aca="false">IF(C84="",0,D84*'Inputs &amp; Summary'!$B$18)</f>
        <v>2500</v>
      </c>
      <c r="F84" s="18" t="n">
        <f aca="false">IF(C84="",0,IF(C84="Interest-Only",E84,MIN(D84+E84,'Inputs &amp; Summary'!$B$21)))</f>
        <v>2500</v>
      </c>
      <c r="G84" s="18" t="n">
        <f aca="false">IF(C84="",0,F84-E84)</f>
        <v>0</v>
      </c>
      <c r="H84" s="18" t="n">
        <f aca="false">IF(C84="",0,MAX(0,D84-G84))</f>
        <v>400000</v>
      </c>
    </row>
    <row r="85" customFormat="false" ht="15" hidden="false" customHeight="false" outlineLevel="0" collapsed="false">
      <c r="A85" s="19" t="n">
        <v>84</v>
      </c>
      <c r="B85" s="20" t="n">
        <f aca="false">IF(A85&gt;'Inputs &amp; Summary'!$B$17,"",EDATE('Inputs &amp; Summary'!$B$11,A85))</f>
        <v>48792</v>
      </c>
      <c r="C85" s="19" t="str">
        <f aca="false">IF(A85&lt;='Inputs &amp; Summary'!$B$15,"Interest-Only",IF(A85&lt;='Inputs &amp; Summary'!$B$17,"Repayment",""))</f>
        <v>Interest-Only</v>
      </c>
      <c r="D85" s="21" t="n">
        <f aca="false">IF(C85="",0,H84)</f>
        <v>400000</v>
      </c>
      <c r="E85" s="21" t="n">
        <f aca="false">IF(C85="",0,D85*'Inputs &amp; Summary'!$B$18)</f>
        <v>2500</v>
      </c>
      <c r="F85" s="21" t="n">
        <f aca="false">IF(C85="",0,IF(C85="Interest-Only",E85,MIN(D85+E85,'Inputs &amp; Summary'!$B$21)))</f>
        <v>2500</v>
      </c>
      <c r="G85" s="21" t="n">
        <f aca="false">IF(C85="",0,F85-E85)</f>
        <v>0</v>
      </c>
      <c r="H85" s="21" t="n">
        <f aca="false">IF(C85="",0,MAX(0,D85-G85))</f>
        <v>400000</v>
      </c>
    </row>
    <row r="86" customFormat="false" ht="15" hidden="false" customHeight="false" outlineLevel="0" collapsed="false">
      <c r="A86" s="16" t="n">
        <v>85</v>
      </c>
      <c r="B86" s="17" t="n">
        <f aca="false">IF(A86&gt;'Inputs &amp; Summary'!$B$17,"",EDATE('Inputs &amp; Summary'!$B$11,A86))</f>
        <v>48823</v>
      </c>
      <c r="C86" s="16" t="str">
        <f aca="false">IF(A86&lt;='Inputs &amp; Summary'!$B$15,"Interest-Only",IF(A86&lt;='Inputs &amp; Summary'!$B$17,"Repayment",""))</f>
        <v>Interest-Only</v>
      </c>
      <c r="D86" s="18" t="n">
        <f aca="false">IF(C86="",0,H85)</f>
        <v>400000</v>
      </c>
      <c r="E86" s="18" t="n">
        <f aca="false">IF(C86="",0,D86*'Inputs &amp; Summary'!$B$18)</f>
        <v>2500</v>
      </c>
      <c r="F86" s="18" t="n">
        <f aca="false">IF(C86="",0,IF(C86="Interest-Only",E86,MIN(D86+E86,'Inputs &amp; Summary'!$B$21)))</f>
        <v>2500</v>
      </c>
      <c r="G86" s="18" t="n">
        <f aca="false">IF(C86="",0,F86-E86)</f>
        <v>0</v>
      </c>
      <c r="H86" s="18" t="n">
        <f aca="false">IF(C86="",0,MAX(0,D86-G86))</f>
        <v>400000</v>
      </c>
    </row>
    <row r="87" customFormat="false" ht="15" hidden="false" customHeight="false" outlineLevel="0" collapsed="false">
      <c r="A87" s="19" t="n">
        <v>86</v>
      </c>
      <c r="B87" s="20" t="n">
        <f aca="false">IF(A87&gt;'Inputs &amp; Summary'!$B$17,"",EDATE('Inputs &amp; Summary'!$B$11,A87))</f>
        <v>48853</v>
      </c>
      <c r="C87" s="19" t="str">
        <f aca="false">IF(A87&lt;='Inputs &amp; Summary'!$B$15,"Interest-Only",IF(A87&lt;='Inputs &amp; Summary'!$B$17,"Repayment",""))</f>
        <v>Interest-Only</v>
      </c>
      <c r="D87" s="21" t="n">
        <f aca="false">IF(C87="",0,H86)</f>
        <v>400000</v>
      </c>
      <c r="E87" s="21" t="n">
        <f aca="false">IF(C87="",0,D87*'Inputs &amp; Summary'!$B$18)</f>
        <v>2500</v>
      </c>
      <c r="F87" s="21" t="n">
        <f aca="false">IF(C87="",0,IF(C87="Interest-Only",E87,MIN(D87+E87,'Inputs &amp; Summary'!$B$21)))</f>
        <v>2500</v>
      </c>
      <c r="G87" s="21" t="n">
        <f aca="false">IF(C87="",0,F87-E87)</f>
        <v>0</v>
      </c>
      <c r="H87" s="21" t="n">
        <f aca="false">IF(C87="",0,MAX(0,D87-G87))</f>
        <v>400000</v>
      </c>
    </row>
    <row r="88" customFormat="false" ht="15" hidden="false" customHeight="false" outlineLevel="0" collapsed="false">
      <c r="A88" s="16" t="n">
        <v>87</v>
      </c>
      <c r="B88" s="17" t="n">
        <f aca="false">IF(A88&gt;'Inputs &amp; Summary'!$B$17,"",EDATE('Inputs &amp; Summary'!$B$11,A88))</f>
        <v>48884</v>
      </c>
      <c r="C88" s="16" t="str">
        <f aca="false">IF(A88&lt;='Inputs &amp; Summary'!$B$15,"Interest-Only",IF(A88&lt;='Inputs &amp; Summary'!$B$17,"Repayment",""))</f>
        <v>Interest-Only</v>
      </c>
      <c r="D88" s="18" t="n">
        <f aca="false">IF(C88="",0,H87)</f>
        <v>400000</v>
      </c>
      <c r="E88" s="18" t="n">
        <f aca="false">IF(C88="",0,D88*'Inputs &amp; Summary'!$B$18)</f>
        <v>2500</v>
      </c>
      <c r="F88" s="18" t="n">
        <f aca="false">IF(C88="",0,IF(C88="Interest-Only",E88,MIN(D88+E88,'Inputs &amp; Summary'!$B$21)))</f>
        <v>2500</v>
      </c>
      <c r="G88" s="18" t="n">
        <f aca="false">IF(C88="",0,F88-E88)</f>
        <v>0</v>
      </c>
      <c r="H88" s="18" t="n">
        <f aca="false">IF(C88="",0,MAX(0,D88-G88))</f>
        <v>400000</v>
      </c>
    </row>
    <row r="89" customFormat="false" ht="15" hidden="false" customHeight="false" outlineLevel="0" collapsed="false">
      <c r="A89" s="19" t="n">
        <v>88</v>
      </c>
      <c r="B89" s="20" t="n">
        <f aca="false">IF(A89&gt;'Inputs &amp; Summary'!$B$17,"",EDATE('Inputs &amp; Summary'!$B$11,A89))</f>
        <v>48914</v>
      </c>
      <c r="C89" s="19" t="str">
        <f aca="false">IF(A89&lt;='Inputs &amp; Summary'!$B$15,"Interest-Only",IF(A89&lt;='Inputs &amp; Summary'!$B$17,"Repayment",""))</f>
        <v>Interest-Only</v>
      </c>
      <c r="D89" s="21" t="n">
        <f aca="false">IF(C89="",0,H88)</f>
        <v>400000</v>
      </c>
      <c r="E89" s="21" t="n">
        <f aca="false">IF(C89="",0,D89*'Inputs &amp; Summary'!$B$18)</f>
        <v>2500</v>
      </c>
      <c r="F89" s="21" t="n">
        <f aca="false">IF(C89="",0,IF(C89="Interest-Only",E89,MIN(D89+E89,'Inputs &amp; Summary'!$B$21)))</f>
        <v>2500</v>
      </c>
      <c r="G89" s="21" t="n">
        <f aca="false">IF(C89="",0,F89-E89)</f>
        <v>0</v>
      </c>
      <c r="H89" s="21" t="n">
        <f aca="false">IF(C89="",0,MAX(0,D89-G89))</f>
        <v>400000</v>
      </c>
    </row>
    <row r="90" customFormat="false" ht="15" hidden="false" customHeight="false" outlineLevel="0" collapsed="false">
      <c r="A90" s="16" t="n">
        <v>89</v>
      </c>
      <c r="B90" s="17" t="n">
        <f aca="false">IF(A90&gt;'Inputs &amp; Summary'!$B$17,"",EDATE('Inputs &amp; Summary'!$B$11,A90))</f>
        <v>48945</v>
      </c>
      <c r="C90" s="16" t="str">
        <f aca="false">IF(A90&lt;='Inputs &amp; Summary'!$B$15,"Interest-Only",IF(A90&lt;='Inputs &amp; Summary'!$B$17,"Repayment",""))</f>
        <v>Interest-Only</v>
      </c>
      <c r="D90" s="18" t="n">
        <f aca="false">IF(C90="",0,H89)</f>
        <v>400000</v>
      </c>
      <c r="E90" s="18" t="n">
        <f aca="false">IF(C90="",0,D90*'Inputs &amp; Summary'!$B$18)</f>
        <v>2500</v>
      </c>
      <c r="F90" s="18" t="n">
        <f aca="false">IF(C90="",0,IF(C90="Interest-Only",E90,MIN(D90+E90,'Inputs &amp; Summary'!$B$21)))</f>
        <v>2500</v>
      </c>
      <c r="G90" s="18" t="n">
        <f aca="false">IF(C90="",0,F90-E90)</f>
        <v>0</v>
      </c>
      <c r="H90" s="18" t="n">
        <f aca="false">IF(C90="",0,MAX(0,D90-G90))</f>
        <v>400000</v>
      </c>
    </row>
    <row r="91" customFormat="false" ht="15" hidden="false" customHeight="false" outlineLevel="0" collapsed="false">
      <c r="A91" s="19" t="n">
        <v>90</v>
      </c>
      <c r="B91" s="20" t="n">
        <f aca="false">IF(A91&gt;'Inputs &amp; Summary'!$B$17,"",EDATE('Inputs &amp; Summary'!$B$11,A91))</f>
        <v>48976</v>
      </c>
      <c r="C91" s="19" t="str">
        <f aca="false">IF(A91&lt;='Inputs &amp; Summary'!$B$15,"Interest-Only",IF(A91&lt;='Inputs &amp; Summary'!$B$17,"Repayment",""))</f>
        <v>Interest-Only</v>
      </c>
      <c r="D91" s="21" t="n">
        <f aca="false">IF(C91="",0,H90)</f>
        <v>400000</v>
      </c>
      <c r="E91" s="21" t="n">
        <f aca="false">IF(C91="",0,D91*'Inputs &amp; Summary'!$B$18)</f>
        <v>2500</v>
      </c>
      <c r="F91" s="21" t="n">
        <f aca="false">IF(C91="",0,IF(C91="Interest-Only",E91,MIN(D91+E91,'Inputs &amp; Summary'!$B$21)))</f>
        <v>2500</v>
      </c>
      <c r="G91" s="21" t="n">
        <f aca="false">IF(C91="",0,F91-E91)</f>
        <v>0</v>
      </c>
      <c r="H91" s="21" t="n">
        <f aca="false">IF(C91="",0,MAX(0,D91-G91))</f>
        <v>400000</v>
      </c>
    </row>
    <row r="92" customFormat="false" ht="15" hidden="false" customHeight="false" outlineLevel="0" collapsed="false">
      <c r="A92" s="16" t="n">
        <v>91</v>
      </c>
      <c r="B92" s="17" t="n">
        <f aca="false">IF(A92&gt;'Inputs &amp; Summary'!$B$17,"",EDATE('Inputs &amp; Summary'!$B$11,A92))</f>
        <v>49004</v>
      </c>
      <c r="C92" s="16" t="str">
        <f aca="false">IF(A92&lt;='Inputs &amp; Summary'!$B$15,"Interest-Only",IF(A92&lt;='Inputs &amp; Summary'!$B$17,"Repayment",""))</f>
        <v>Interest-Only</v>
      </c>
      <c r="D92" s="18" t="n">
        <f aca="false">IF(C92="",0,H91)</f>
        <v>400000</v>
      </c>
      <c r="E92" s="18" t="n">
        <f aca="false">IF(C92="",0,D92*'Inputs &amp; Summary'!$B$18)</f>
        <v>2500</v>
      </c>
      <c r="F92" s="18" t="n">
        <f aca="false">IF(C92="",0,IF(C92="Interest-Only",E92,MIN(D92+E92,'Inputs &amp; Summary'!$B$21)))</f>
        <v>2500</v>
      </c>
      <c r="G92" s="18" t="n">
        <f aca="false">IF(C92="",0,F92-E92)</f>
        <v>0</v>
      </c>
      <c r="H92" s="18" t="n">
        <f aca="false">IF(C92="",0,MAX(0,D92-G92))</f>
        <v>400000</v>
      </c>
    </row>
    <row r="93" customFormat="false" ht="15" hidden="false" customHeight="false" outlineLevel="0" collapsed="false">
      <c r="A93" s="19" t="n">
        <v>92</v>
      </c>
      <c r="B93" s="20" t="n">
        <f aca="false">IF(A93&gt;'Inputs &amp; Summary'!$B$17,"",EDATE('Inputs &amp; Summary'!$B$11,A93))</f>
        <v>49035</v>
      </c>
      <c r="C93" s="19" t="str">
        <f aca="false">IF(A93&lt;='Inputs &amp; Summary'!$B$15,"Interest-Only",IF(A93&lt;='Inputs &amp; Summary'!$B$17,"Repayment",""))</f>
        <v>Interest-Only</v>
      </c>
      <c r="D93" s="21" t="n">
        <f aca="false">IF(C93="",0,H92)</f>
        <v>400000</v>
      </c>
      <c r="E93" s="21" t="n">
        <f aca="false">IF(C93="",0,D93*'Inputs &amp; Summary'!$B$18)</f>
        <v>2500</v>
      </c>
      <c r="F93" s="21" t="n">
        <f aca="false">IF(C93="",0,IF(C93="Interest-Only",E93,MIN(D93+E93,'Inputs &amp; Summary'!$B$21)))</f>
        <v>2500</v>
      </c>
      <c r="G93" s="21" t="n">
        <f aca="false">IF(C93="",0,F93-E93)</f>
        <v>0</v>
      </c>
      <c r="H93" s="21" t="n">
        <f aca="false">IF(C93="",0,MAX(0,D93-G93))</f>
        <v>400000</v>
      </c>
    </row>
    <row r="94" customFormat="false" ht="15" hidden="false" customHeight="false" outlineLevel="0" collapsed="false">
      <c r="A94" s="16" t="n">
        <v>93</v>
      </c>
      <c r="B94" s="17" t="n">
        <f aca="false">IF(A94&gt;'Inputs &amp; Summary'!$B$17,"",EDATE('Inputs &amp; Summary'!$B$11,A94))</f>
        <v>49065</v>
      </c>
      <c r="C94" s="16" t="str">
        <f aca="false">IF(A94&lt;='Inputs &amp; Summary'!$B$15,"Interest-Only",IF(A94&lt;='Inputs &amp; Summary'!$B$17,"Repayment",""))</f>
        <v>Interest-Only</v>
      </c>
      <c r="D94" s="18" t="n">
        <f aca="false">IF(C94="",0,H93)</f>
        <v>400000</v>
      </c>
      <c r="E94" s="18" t="n">
        <f aca="false">IF(C94="",0,D94*'Inputs &amp; Summary'!$B$18)</f>
        <v>2500</v>
      </c>
      <c r="F94" s="18" t="n">
        <f aca="false">IF(C94="",0,IF(C94="Interest-Only",E94,MIN(D94+E94,'Inputs &amp; Summary'!$B$21)))</f>
        <v>2500</v>
      </c>
      <c r="G94" s="18" t="n">
        <f aca="false">IF(C94="",0,F94-E94)</f>
        <v>0</v>
      </c>
      <c r="H94" s="18" t="n">
        <f aca="false">IF(C94="",0,MAX(0,D94-G94))</f>
        <v>400000</v>
      </c>
    </row>
    <row r="95" customFormat="false" ht="15" hidden="false" customHeight="false" outlineLevel="0" collapsed="false">
      <c r="A95" s="19" t="n">
        <v>94</v>
      </c>
      <c r="B95" s="20" t="n">
        <f aca="false">IF(A95&gt;'Inputs &amp; Summary'!$B$17,"",EDATE('Inputs &amp; Summary'!$B$11,A95))</f>
        <v>49096</v>
      </c>
      <c r="C95" s="19" t="str">
        <f aca="false">IF(A95&lt;='Inputs &amp; Summary'!$B$15,"Interest-Only",IF(A95&lt;='Inputs &amp; Summary'!$B$17,"Repayment",""))</f>
        <v>Interest-Only</v>
      </c>
      <c r="D95" s="21" t="n">
        <f aca="false">IF(C95="",0,H94)</f>
        <v>400000</v>
      </c>
      <c r="E95" s="21" t="n">
        <f aca="false">IF(C95="",0,D95*'Inputs &amp; Summary'!$B$18)</f>
        <v>2500</v>
      </c>
      <c r="F95" s="21" t="n">
        <f aca="false">IF(C95="",0,IF(C95="Interest-Only",E95,MIN(D95+E95,'Inputs &amp; Summary'!$B$21)))</f>
        <v>2500</v>
      </c>
      <c r="G95" s="21" t="n">
        <f aca="false">IF(C95="",0,F95-E95)</f>
        <v>0</v>
      </c>
      <c r="H95" s="21" t="n">
        <f aca="false">IF(C95="",0,MAX(0,D95-G95))</f>
        <v>400000</v>
      </c>
    </row>
    <row r="96" customFormat="false" ht="15" hidden="false" customHeight="false" outlineLevel="0" collapsed="false">
      <c r="A96" s="16" t="n">
        <v>95</v>
      </c>
      <c r="B96" s="17" t="n">
        <f aca="false">IF(A96&gt;'Inputs &amp; Summary'!$B$17,"",EDATE('Inputs &amp; Summary'!$B$11,A96))</f>
        <v>49126</v>
      </c>
      <c r="C96" s="16" t="str">
        <f aca="false">IF(A96&lt;='Inputs &amp; Summary'!$B$15,"Interest-Only",IF(A96&lt;='Inputs &amp; Summary'!$B$17,"Repayment",""))</f>
        <v>Interest-Only</v>
      </c>
      <c r="D96" s="18" t="n">
        <f aca="false">IF(C96="",0,H95)</f>
        <v>400000</v>
      </c>
      <c r="E96" s="18" t="n">
        <f aca="false">IF(C96="",0,D96*'Inputs &amp; Summary'!$B$18)</f>
        <v>2500</v>
      </c>
      <c r="F96" s="18" t="n">
        <f aca="false">IF(C96="",0,IF(C96="Interest-Only",E96,MIN(D96+E96,'Inputs &amp; Summary'!$B$21)))</f>
        <v>2500</v>
      </c>
      <c r="G96" s="18" t="n">
        <f aca="false">IF(C96="",0,F96-E96)</f>
        <v>0</v>
      </c>
      <c r="H96" s="18" t="n">
        <f aca="false">IF(C96="",0,MAX(0,D96-G96))</f>
        <v>400000</v>
      </c>
    </row>
    <row r="97" customFormat="false" ht="15" hidden="false" customHeight="false" outlineLevel="0" collapsed="false">
      <c r="A97" s="19" t="n">
        <v>96</v>
      </c>
      <c r="B97" s="20" t="n">
        <f aca="false">IF(A97&gt;'Inputs &amp; Summary'!$B$17,"",EDATE('Inputs &amp; Summary'!$B$11,A97))</f>
        <v>49157</v>
      </c>
      <c r="C97" s="19" t="str">
        <f aca="false">IF(A97&lt;='Inputs &amp; Summary'!$B$15,"Interest-Only",IF(A97&lt;='Inputs &amp; Summary'!$B$17,"Repayment",""))</f>
        <v>Interest-Only</v>
      </c>
      <c r="D97" s="21" t="n">
        <f aca="false">IF(C97="",0,H96)</f>
        <v>400000</v>
      </c>
      <c r="E97" s="21" t="n">
        <f aca="false">IF(C97="",0,D97*'Inputs &amp; Summary'!$B$18)</f>
        <v>2500</v>
      </c>
      <c r="F97" s="21" t="n">
        <f aca="false">IF(C97="",0,IF(C97="Interest-Only",E97,MIN(D97+E97,'Inputs &amp; Summary'!$B$21)))</f>
        <v>2500</v>
      </c>
      <c r="G97" s="21" t="n">
        <f aca="false">IF(C97="",0,F97-E97)</f>
        <v>0</v>
      </c>
      <c r="H97" s="21" t="n">
        <f aca="false">IF(C97="",0,MAX(0,D97-G97))</f>
        <v>400000</v>
      </c>
    </row>
    <row r="98" customFormat="false" ht="15" hidden="false" customHeight="false" outlineLevel="0" collapsed="false">
      <c r="A98" s="16" t="n">
        <v>97</v>
      </c>
      <c r="B98" s="17" t="n">
        <f aca="false">IF(A98&gt;'Inputs &amp; Summary'!$B$17,"",EDATE('Inputs &amp; Summary'!$B$11,A98))</f>
        <v>49188</v>
      </c>
      <c r="C98" s="16" t="str">
        <f aca="false">IF(A98&lt;='Inputs &amp; Summary'!$B$15,"Interest-Only",IF(A98&lt;='Inputs &amp; Summary'!$B$17,"Repayment",""))</f>
        <v>Interest-Only</v>
      </c>
      <c r="D98" s="18" t="n">
        <f aca="false">IF(C98="",0,H97)</f>
        <v>400000</v>
      </c>
      <c r="E98" s="18" t="n">
        <f aca="false">IF(C98="",0,D98*'Inputs &amp; Summary'!$B$18)</f>
        <v>2500</v>
      </c>
      <c r="F98" s="18" t="n">
        <f aca="false">IF(C98="",0,IF(C98="Interest-Only",E98,MIN(D98+E98,'Inputs &amp; Summary'!$B$21)))</f>
        <v>2500</v>
      </c>
      <c r="G98" s="18" t="n">
        <f aca="false">IF(C98="",0,F98-E98)</f>
        <v>0</v>
      </c>
      <c r="H98" s="18" t="n">
        <f aca="false">IF(C98="",0,MAX(0,D98-G98))</f>
        <v>400000</v>
      </c>
    </row>
    <row r="99" customFormat="false" ht="15" hidden="false" customHeight="false" outlineLevel="0" collapsed="false">
      <c r="A99" s="19" t="n">
        <v>98</v>
      </c>
      <c r="B99" s="20" t="n">
        <f aca="false">IF(A99&gt;'Inputs &amp; Summary'!$B$17,"",EDATE('Inputs &amp; Summary'!$B$11,A99))</f>
        <v>49218</v>
      </c>
      <c r="C99" s="19" t="str">
        <f aca="false">IF(A99&lt;='Inputs &amp; Summary'!$B$15,"Interest-Only",IF(A99&lt;='Inputs &amp; Summary'!$B$17,"Repayment",""))</f>
        <v>Interest-Only</v>
      </c>
      <c r="D99" s="21" t="n">
        <f aca="false">IF(C99="",0,H98)</f>
        <v>400000</v>
      </c>
      <c r="E99" s="21" t="n">
        <f aca="false">IF(C99="",0,D99*'Inputs &amp; Summary'!$B$18)</f>
        <v>2500</v>
      </c>
      <c r="F99" s="21" t="n">
        <f aca="false">IF(C99="",0,IF(C99="Interest-Only",E99,MIN(D99+E99,'Inputs &amp; Summary'!$B$21)))</f>
        <v>2500</v>
      </c>
      <c r="G99" s="21" t="n">
        <f aca="false">IF(C99="",0,F99-E99)</f>
        <v>0</v>
      </c>
      <c r="H99" s="21" t="n">
        <f aca="false">IF(C99="",0,MAX(0,D99-G99))</f>
        <v>400000</v>
      </c>
    </row>
    <row r="100" customFormat="false" ht="15" hidden="false" customHeight="false" outlineLevel="0" collapsed="false">
      <c r="A100" s="16" t="n">
        <v>99</v>
      </c>
      <c r="B100" s="17" t="n">
        <f aca="false">IF(A100&gt;'Inputs &amp; Summary'!$B$17,"",EDATE('Inputs &amp; Summary'!$B$11,A100))</f>
        <v>49249</v>
      </c>
      <c r="C100" s="16" t="str">
        <f aca="false">IF(A100&lt;='Inputs &amp; Summary'!$B$15,"Interest-Only",IF(A100&lt;='Inputs &amp; Summary'!$B$17,"Repayment",""))</f>
        <v>Interest-Only</v>
      </c>
      <c r="D100" s="18" t="n">
        <f aca="false">IF(C100="",0,H99)</f>
        <v>400000</v>
      </c>
      <c r="E100" s="18" t="n">
        <f aca="false">IF(C100="",0,D100*'Inputs &amp; Summary'!$B$18)</f>
        <v>2500</v>
      </c>
      <c r="F100" s="18" t="n">
        <f aca="false">IF(C100="",0,IF(C100="Interest-Only",E100,MIN(D100+E100,'Inputs &amp; Summary'!$B$21)))</f>
        <v>2500</v>
      </c>
      <c r="G100" s="18" t="n">
        <f aca="false">IF(C100="",0,F100-E100)</f>
        <v>0</v>
      </c>
      <c r="H100" s="18" t="n">
        <f aca="false">IF(C100="",0,MAX(0,D100-G100))</f>
        <v>400000</v>
      </c>
    </row>
    <row r="101" customFormat="false" ht="15" hidden="false" customHeight="false" outlineLevel="0" collapsed="false">
      <c r="A101" s="19" t="n">
        <v>100</v>
      </c>
      <c r="B101" s="20" t="n">
        <f aca="false">IF(A101&gt;'Inputs &amp; Summary'!$B$17,"",EDATE('Inputs &amp; Summary'!$B$11,A101))</f>
        <v>49279</v>
      </c>
      <c r="C101" s="19" t="str">
        <f aca="false">IF(A101&lt;='Inputs &amp; Summary'!$B$15,"Interest-Only",IF(A101&lt;='Inputs &amp; Summary'!$B$17,"Repayment",""))</f>
        <v>Interest-Only</v>
      </c>
      <c r="D101" s="21" t="n">
        <f aca="false">IF(C101="",0,H100)</f>
        <v>400000</v>
      </c>
      <c r="E101" s="21" t="n">
        <f aca="false">IF(C101="",0,D101*'Inputs &amp; Summary'!$B$18)</f>
        <v>2500</v>
      </c>
      <c r="F101" s="21" t="n">
        <f aca="false">IF(C101="",0,IF(C101="Interest-Only",E101,MIN(D101+E101,'Inputs &amp; Summary'!$B$21)))</f>
        <v>2500</v>
      </c>
      <c r="G101" s="21" t="n">
        <f aca="false">IF(C101="",0,F101-E101)</f>
        <v>0</v>
      </c>
      <c r="H101" s="21" t="n">
        <f aca="false">IF(C101="",0,MAX(0,D101-G101))</f>
        <v>400000</v>
      </c>
    </row>
    <row r="102" customFormat="false" ht="15" hidden="false" customHeight="false" outlineLevel="0" collapsed="false">
      <c r="A102" s="16" t="n">
        <v>101</v>
      </c>
      <c r="B102" s="17" t="n">
        <f aca="false">IF(A102&gt;'Inputs &amp; Summary'!$B$17,"",EDATE('Inputs &amp; Summary'!$B$11,A102))</f>
        <v>49310</v>
      </c>
      <c r="C102" s="16" t="str">
        <f aca="false">IF(A102&lt;='Inputs &amp; Summary'!$B$15,"Interest-Only",IF(A102&lt;='Inputs &amp; Summary'!$B$17,"Repayment",""))</f>
        <v>Interest-Only</v>
      </c>
      <c r="D102" s="18" t="n">
        <f aca="false">IF(C102="",0,H101)</f>
        <v>400000</v>
      </c>
      <c r="E102" s="18" t="n">
        <f aca="false">IF(C102="",0,D102*'Inputs &amp; Summary'!$B$18)</f>
        <v>2500</v>
      </c>
      <c r="F102" s="18" t="n">
        <f aca="false">IF(C102="",0,IF(C102="Interest-Only",E102,MIN(D102+E102,'Inputs &amp; Summary'!$B$21)))</f>
        <v>2500</v>
      </c>
      <c r="G102" s="18" t="n">
        <f aca="false">IF(C102="",0,F102-E102)</f>
        <v>0</v>
      </c>
      <c r="H102" s="18" t="n">
        <f aca="false">IF(C102="",0,MAX(0,D102-G102))</f>
        <v>400000</v>
      </c>
    </row>
    <row r="103" customFormat="false" ht="15" hidden="false" customHeight="false" outlineLevel="0" collapsed="false">
      <c r="A103" s="19" t="n">
        <v>102</v>
      </c>
      <c r="B103" s="20" t="n">
        <f aca="false">IF(A103&gt;'Inputs &amp; Summary'!$B$17,"",EDATE('Inputs &amp; Summary'!$B$11,A103))</f>
        <v>49341</v>
      </c>
      <c r="C103" s="19" t="str">
        <f aca="false">IF(A103&lt;='Inputs &amp; Summary'!$B$15,"Interest-Only",IF(A103&lt;='Inputs &amp; Summary'!$B$17,"Repayment",""))</f>
        <v>Interest-Only</v>
      </c>
      <c r="D103" s="21" t="n">
        <f aca="false">IF(C103="",0,H102)</f>
        <v>400000</v>
      </c>
      <c r="E103" s="21" t="n">
        <f aca="false">IF(C103="",0,D103*'Inputs &amp; Summary'!$B$18)</f>
        <v>2500</v>
      </c>
      <c r="F103" s="21" t="n">
        <f aca="false">IF(C103="",0,IF(C103="Interest-Only",E103,MIN(D103+E103,'Inputs &amp; Summary'!$B$21)))</f>
        <v>2500</v>
      </c>
      <c r="G103" s="21" t="n">
        <f aca="false">IF(C103="",0,F103-E103)</f>
        <v>0</v>
      </c>
      <c r="H103" s="21" t="n">
        <f aca="false">IF(C103="",0,MAX(0,D103-G103))</f>
        <v>400000</v>
      </c>
    </row>
    <row r="104" customFormat="false" ht="15" hidden="false" customHeight="false" outlineLevel="0" collapsed="false">
      <c r="A104" s="16" t="n">
        <v>103</v>
      </c>
      <c r="B104" s="17" t="n">
        <f aca="false">IF(A104&gt;'Inputs &amp; Summary'!$B$17,"",EDATE('Inputs &amp; Summary'!$B$11,A104))</f>
        <v>49369</v>
      </c>
      <c r="C104" s="16" t="str">
        <f aca="false">IF(A104&lt;='Inputs &amp; Summary'!$B$15,"Interest-Only",IF(A104&lt;='Inputs &amp; Summary'!$B$17,"Repayment",""))</f>
        <v>Interest-Only</v>
      </c>
      <c r="D104" s="18" t="n">
        <f aca="false">IF(C104="",0,H103)</f>
        <v>400000</v>
      </c>
      <c r="E104" s="18" t="n">
        <f aca="false">IF(C104="",0,D104*'Inputs &amp; Summary'!$B$18)</f>
        <v>2500</v>
      </c>
      <c r="F104" s="18" t="n">
        <f aca="false">IF(C104="",0,IF(C104="Interest-Only",E104,MIN(D104+E104,'Inputs &amp; Summary'!$B$21)))</f>
        <v>2500</v>
      </c>
      <c r="G104" s="18" t="n">
        <f aca="false">IF(C104="",0,F104-E104)</f>
        <v>0</v>
      </c>
      <c r="H104" s="18" t="n">
        <f aca="false">IF(C104="",0,MAX(0,D104-G104))</f>
        <v>400000</v>
      </c>
    </row>
    <row r="105" customFormat="false" ht="15" hidden="false" customHeight="false" outlineLevel="0" collapsed="false">
      <c r="A105" s="19" t="n">
        <v>104</v>
      </c>
      <c r="B105" s="20" t="n">
        <f aca="false">IF(A105&gt;'Inputs &amp; Summary'!$B$17,"",EDATE('Inputs &amp; Summary'!$B$11,A105))</f>
        <v>49400</v>
      </c>
      <c r="C105" s="19" t="str">
        <f aca="false">IF(A105&lt;='Inputs &amp; Summary'!$B$15,"Interest-Only",IF(A105&lt;='Inputs &amp; Summary'!$B$17,"Repayment",""))</f>
        <v>Interest-Only</v>
      </c>
      <c r="D105" s="21" t="n">
        <f aca="false">IF(C105="",0,H104)</f>
        <v>400000</v>
      </c>
      <c r="E105" s="21" t="n">
        <f aca="false">IF(C105="",0,D105*'Inputs &amp; Summary'!$B$18)</f>
        <v>2500</v>
      </c>
      <c r="F105" s="21" t="n">
        <f aca="false">IF(C105="",0,IF(C105="Interest-Only",E105,MIN(D105+E105,'Inputs &amp; Summary'!$B$21)))</f>
        <v>2500</v>
      </c>
      <c r="G105" s="21" t="n">
        <f aca="false">IF(C105="",0,F105-E105)</f>
        <v>0</v>
      </c>
      <c r="H105" s="21" t="n">
        <f aca="false">IF(C105="",0,MAX(0,D105-G105))</f>
        <v>400000</v>
      </c>
    </row>
    <row r="106" customFormat="false" ht="15" hidden="false" customHeight="false" outlineLevel="0" collapsed="false">
      <c r="A106" s="16" t="n">
        <v>105</v>
      </c>
      <c r="B106" s="17" t="n">
        <f aca="false">IF(A106&gt;'Inputs &amp; Summary'!$B$17,"",EDATE('Inputs &amp; Summary'!$B$11,A106))</f>
        <v>49430</v>
      </c>
      <c r="C106" s="16" t="str">
        <f aca="false">IF(A106&lt;='Inputs &amp; Summary'!$B$15,"Interest-Only",IF(A106&lt;='Inputs &amp; Summary'!$B$17,"Repayment",""))</f>
        <v>Interest-Only</v>
      </c>
      <c r="D106" s="18" t="n">
        <f aca="false">IF(C106="",0,H105)</f>
        <v>400000</v>
      </c>
      <c r="E106" s="18" t="n">
        <f aca="false">IF(C106="",0,D106*'Inputs &amp; Summary'!$B$18)</f>
        <v>2500</v>
      </c>
      <c r="F106" s="18" t="n">
        <f aca="false">IF(C106="",0,IF(C106="Interest-Only",E106,MIN(D106+E106,'Inputs &amp; Summary'!$B$21)))</f>
        <v>2500</v>
      </c>
      <c r="G106" s="18" t="n">
        <f aca="false">IF(C106="",0,F106-E106)</f>
        <v>0</v>
      </c>
      <c r="H106" s="18" t="n">
        <f aca="false">IF(C106="",0,MAX(0,D106-G106))</f>
        <v>400000</v>
      </c>
    </row>
    <row r="107" customFormat="false" ht="15" hidden="false" customHeight="false" outlineLevel="0" collapsed="false">
      <c r="A107" s="19" t="n">
        <v>106</v>
      </c>
      <c r="B107" s="20" t="n">
        <f aca="false">IF(A107&gt;'Inputs &amp; Summary'!$B$17,"",EDATE('Inputs &amp; Summary'!$B$11,A107))</f>
        <v>49461</v>
      </c>
      <c r="C107" s="19" t="str">
        <f aca="false">IF(A107&lt;='Inputs &amp; Summary'!$B$15,"Interest-Only",IF(A107&lt;='Inputs &amp; Summary'!$B$17,"Repayment",""))</f>
        <v>Interest-Only</v>
      </c>
      <c r="D107" s="21" t="n">
        <f aca="false">IF(C107="",0,H106)</f>
        <v>400000</v>
      </c>
      <c r="E107" s="21" t="n">
        <f aca="false">IF(C107="",0,D107*'Inputs &amp; Summary'!$B$18)</f>
        <v>2500</v>
      </c>
      <c r="F107" s="21" t="n">
        <f aca="false">IF(C107="",0,IF(C107="Interest-Only",E107,MIN(D107+E107,'Inputs &amp; Summary'!$B$21)))</f>
        <v>2500</v>
      </c>
      <c r="G107" s="21" t="n">
        <f aca="false">IF(C107="",0,F107-E107)</f>
        <v>0</v>
      </c>
      <c r="H107" s="21" t="n">
        <f aca="false">IF(C107="",0,MAX(0,D107-G107))</f>
        <v>400000</v>
      </c>
    </row>
    <row r="108" customFormat="false" ht="15" hidden="false" customHeight="false" outlineLevel="0" collapsed="false">
      <c r="A108" s="16" t="n">
        <v>107</v>
      </c>
      <c r="B108" s="17" t="n">
        <f aca="false">IF(A108&gt;'Inputs &amp; Summary'!$B$17,"",EDATE('Inputs &amp; Summary'!$B$11,A108))</f>
        <v>49491</v>
      </c>
      <c r="C108" s="16" t="str">
        <f aca="false">IF(A108&lt;='Inputs &amp; Summary'!$B$15,"Interest-Only",IF(A108&lt;='Inputs &amp; Summary'!$B$17,"Repayment",""))</f>
        <v>Interest-Only</v>
      </c>
      <c r="D108" s="18" t="n">
        <f aca="false">IF(C108="",0,H107)</f>
        <v>400000</v>
      </c>
      <c r="E108" s="18" t="n">
        <f aca="false">IF(C108="",0,D108*'Inputs &amp; Summary'!$B$18)</f>
        <v>2500</v>
      </c>
      <c r="F108" s="18" t="n">
        <f aca="false">IF(C108="",0,IF(C108="Interest-Only",E108,MIN(D108+E108,'Inputs &amp; Summary'!$B$21)))</f>
        <v>2500</v>
      </c>
      <c r="G108" s="18" t="n">
        <f aca="false">IF(C108="",0,F108-E108)</f>
        <v>0</v>
      </c>
      <c r="H108" s="18" t="n">
        <f aca="false">IF(C108="",0,MAX(0,D108-G108))</f>
        <v>400000</v>
      </c>
    </row>
    <row r="109" customFormat="false" ht="15" hidden="false" customHeight="false" outlineLevel="0" collapsed="false">
      <c r="A109" s="19" t="n">
        <v>108</v>
      </c>
      <c r="B109" s="20" t="n">
        <f aca="false">IF(A109&gt;'Inputs &amp; Summary'!$B$17,"",EDATE('Inputs &amp; Summary'!$B$11,A109))</f>
        <v>49522</v>
      </c>
      <c r="C109" s="19" t="str">
        <f aca="false">IF(A109&lt;='Inputs &amp; Summary'!$B$15,"Interest-Only",IF(A109&lt;='Inputs &amp; Summary'!$B$17,"Repayment",""))</f>
        <v>Interest-Only</v>
      </c>
      <c r="D109" s="21" t="n">
        <f aca="false">IF(C109="",0,H108)</f>
        <v>400000</v>
      </c>
      <c r="E109" s="21" t="n">
        <f aca="false">IF(C109="",0,D109*'Inputs &amp; Summary'!$B$18)</f>
        <v>2500</v>
      </c>
      <c r="F109" s="21" t="n">
        <f aca="false">IF(C109="",0,IF(C109="Interest-Only",E109,MIN(D109+E109,'Inputs &amp; Summary'!$B$21)))</f>
        <v>2500</v>
      </c>
      <c r="G109" s="21" t="n">
        <f aca="false">IF(C109="",0,F109-E109)</f>
        <v>0</v>
      </c>
      <c r="H109" s="21" t="n">
        <f aca="false">IF(C109="",0,MAX(0,D109-G109))</f>
        <v>400000</v>
      </c>
    </row>
    <row r="110" customFormat="false" ht="15" hidden="false" customHeight="false" outlineLevel="0" collapsed="false">
      <c r="A110" s="16" t="n">
        <v>109</v>
      </c>
      <c r="B110" s="17" t="n">
        <f aca="false">IF(A110&gt;'Inputs &amp; Summary'!$B$17,"",EDATE('Inputs &amp; Summary'!$B$11,A110))</f>
        <v>49553</v>
      </c>
      <c r="C110" s="16" t="str">
        <f aca="false">IF(A110&lt;='Inputs &amp; Summary'!$B$15,"Interest-Only",IF(A110&lt;='Inputs &amp; Summary'!$B$17,"Repayment",""))</f>
        <v>Interest-Only</v>
      </c>
      <c r="D110" s="18" t="n">
        <f aca="false">IF(C110="",0,H109)</f>
        <v>400000</v>
      </c>
      <c r="E110" s="18" t="n">
        <f aca="false">IF(C110="",0,D110*'Inputs &amp; Summary'!$B$18)</f>
        <v>2500</v>
      </c>
      <c r="F110" s="18" t="n">
        <f aca="false">IF(C110="",0,IF(C110="Interest-Only",E110,MIN(D110+E110,'Inputs &amp; Summary'!$B$21)))</f>
        <v>2500</v>
      </c>
      <c r="G110" s="18" t="n">
        <f aca="false">IF(C110="",0,F110-E110)</f>
        <v>0</v>
      </c>
      <c r="H110" s="18" t="n">
        <f aca="false">IF(C110="",0,MAX(0,D110-G110))</f>
        <v>400000</v>
      </c>
    </row>
    <row r="111" customFormat="false" ht="15" hidden="false" customHeight="false" outlineLevel="0" collapsed="false">
      <c r="A111" s="19" t="n">
        <v>110</v>
      </c>
      <c r="B111" s="20" t="n">
        <f aca="false">IF(A111&gt;'Inputs &amp; Summary'!$B$17,"",EDATE('Inputs &amp; Summary'!$B$11,A111))</f>
        <v>49583</v>
      </c>
      <c r="C111" s="19" t="str">
        <f aca="false">IF(A111&lt;='Inputs &amp; Summary'!$B$15,"Interest-Only",IF(A111&lt;='Inputs &amp; Summary'!$B$17,"Repayment",""))</f>
        <v>Interest-Only</v>
      </c>
      <c r="D111" s="21" t="n">
        <f aca="false">IF(C111="",0,H110)</f>
        <v>400000</v>
      </c>
      <c r="E111" s="21" t="n">
        <f aca="false">IF(C111="",0,D111*'Inputs &amp; Summary'!$B$18)</f>
        <v>2500</v>
      </c>
      <c r="F111" s="21" t="n">
        <f aca="false">IF(C111="",0,IF(C111="Interest-Only",E111,MIN(D111+E111,'Inputs &amp; Summary'!$B$21)))</f>
        <v>2500</v>
      </c>
      <c r="G111" s="21" t="n">
        <f aca="false">IF(C111="",0,F111-E111)</f>
        <v>0</v>
      </c>
      <c r="H111" s="21" t="n">
        <f aca="false">IF(C111="",0,MAX(0,D111-G111))</f>
        <v>400000</v>
      </c>
    </row>
    <row r="112" customFormat="false" ht="15" hidden="false" customHeight="false" outlineLevel="0" collapsed="false">
      <c r="A112" s="16" t="n">
        <v>111</v>
      </c>
      <c r="B112" s="17" t="n">
        <f aca="false">IF(A112&gt;'Inputs &amp; Summary'!$B$17,"",EDATE('Inputs &amp; Summary'!$B$11,A112))</f>
        <v>49614</v>
      </c>
      <c r="C112" s="16" t="str">
        <f aca="false">IF(A112&lt;='Inputs &amp; Summary'!$B$15,"Interest-Only",IF(A112&lt;='Inputs &amp; Summary'!$B$17,"Repayment",""))</f>
        <v>Interest-Only</v>
      </c>
      <c r="D112" s="18" t="n">
        <f aca="false">IF(C112="",0,H111)</f>
        <v>400000</v>
      </c>
      <c r="E112" s="18" t="n">
        <f aca="false">IF(C112="",0,D112*'Inputs &amp; Summary'!$B$18)</f>
        <v>2500</v>
      </c>
      <c r="F112" s="18" t="n">
        <f aca="false">IF(C112="",0,IF(C112="Interest-Only",E112,MIN(D112+E112,'Inputs &amp; Summary'!$B$21)))</f>
        <v>2500</v>
      </c>
      <c r="G112" s="18" t="n">
        <f aca="false">IF(C112="",0,F112-E112)</f>
        <v>0</v>
      </c>
      <c r="H112" s="18" t="n">
        <f aca="false">IF(C112="",0,MAX(0,D112-G112))</f>
        <v>400000</v>
      </c>
    </row>
    <row r="113" customFormat="false" ht="15" hidden="false" customHeight="false" outlineLevel="0" collapsed="false">
      <c r="A113" s="19" t="n">
        <v>112</v>
      </c>
      <c r="B113" s="20" t="n">
        <f aca="false">IF(A113&gt;'Inputs &amp; Summary'!$B$17,"",EDATE('Inputs &amp; Summary'!$B$11,A113))</f>
        <v>49644</v>
      </c>
      <c r="C113" s="19" t="str">
        <f aca="false">IF(A113&lt;='Inputs &amp; Summary'!$B$15,"Interest-Only",IF(A113&lt;='Inputs &amp; Summary'!$B$17,"Repayment",""))</f>
        <v>Interest-Only</v>
      </c>
      <c r="D113" s="21" t="n">
        <f aca="false">IF(C113="",0,H112)</f>
        <v>400000</v>
      </c>
      <c r="E113" s="21" t="n">
        <f aca="false">IF(C113="",0,D113*'Inputs &amp; Summary'!$B$18)</f>
        <v>2500</v>
      </c>
      <c r="F113" s="21" t="n">
        <f aca="false">IF(C113="",0,IF(C113="Interest-Only",E113,MIN(D113+E113,'Inputs &amp; Summary'!$B$21)))</f>
        <v>2500</v>
      </c>
      <c r="G113" s="21" t="n">
        <f aca="false">IF(C113="",0,F113-E113)</f>
        <v>0</v>
      </c>
      <c r="H113" s="21" t="n">
        <f aca="false">IF(C113="",0,MAX(0,D113-G113))</f>
        <v>400000</v>
      </c>
    </row>
    <row r="114" customFormat="false" ht="15" hidden="false" customHeight="false" outlineLevel="0" collapsed="false">
      <c r="A114" s="16" t="n">
        <v>113</v>
      </c>
      <c r="B114" s="17" t="n">
        <f aca="false">IF(A114&gt;'Inputs &amp; Summary'!$B$17,"",EDATE('Inputs &amp; Summary'!$B$11,A114))</f>
        <v>49675</v>
      </c>
      <c r="C114" s="16" t="str">
        <f aca="false">IF(A114&lt;='Inputs &amp; Summary'!$B$15,"Interest-Only",IF(A114&lt;='Inputs &amp; Summary'!$B$17,"Repayment",""))</f>
        <v>Interest-Only</v>
      </c>
      <c r="D114" s="18" t="n">
        <f aca="false">IF(C114="",0,H113)</f>
        <v>400000</v>
      </c>
      <c r="E114" s="18" t="n">
        <f aca="false">IF(C114="",0,D114*'Inputs &amp; Summary'!$B$18)</f>
        <v>2500</v>
      </c>
      <c r="F114" s="18" t="n">
        <f aca="false">IF(C114="",0,IF(C114="Interest-Only",E114,MIN(D114+E114,'Inputs &amp; Summary'!$B$21)))</f>
        <v>2500</v>
      </c>
      <c r="G114" s="18" t="n">
        <f aca="false">IF(C114="",0,F114-E114)</f>
        <v>0</v>
      </c>
      <c r="H114" s="18" t="n">
        <f aca="false">IF(C114="",0,MAX(0,D114-G114))</f>
        <v>400000</v>
      </c>
    </row>
    <row r="115" customFormat="false" ht="15" hidden="false" customHeight="false" outlineLevel="0" collapsed="false">
      <c r="A115" s="19" t="n">
        <v>114</v>
      </c>
      <c r="B115" s="20" t="n">
        <f aca="false">IF(A115&gt;'Inputs &amp; Summary'!$B$17,"",EDATE('Inputs &amp; Summary'!$B$11,A115))</f>
        <v>49706</v>
      </c>
      <c r="C115" s="19" t="str">
        <f aca="false">IF(A115&lt;='Inputs &amp; Summary'!$B$15,"Interest-Only",IF(A115&lt;='Inputs &amp; Summary'!$B$17,"Repayment",""))</f>
        <v>Interest-Only</v>
      </c>
      <c r="D115" s="21" t="n">
        <f aca="false">IF(C115="",0,H114)</f>
        <v>400000</v>
      </c>
      <c r="E115" s="21" t="n">
        <f aca="false">IF(C115="",0,D115*'Inputs &amp; Summary'!$B$18)</f>
        <v>2500</v>
      </c>
      <c r="F115" s="21" t="n">
        <f aca="false">IF(C115="",0,IF(C115="Interest-Only",E115,MIN(D115+E115,'Inputs &amp; Summary'!$B$21)))</f>
        <v>2500</v>
      </c>
      <c r="G115" s="21" t="n">
        <f aca="false">IF(C115="",0,F115-E115)</f>
        <v>0</v>
      </c>
      <c r="H115" s="21" t="n">
        <f aca="false">IF(C115="",0,MAX(0,D115-G115))</f>
        <v>400000</v>
      </c>
    </row>
    <row r="116" customFormat="false" ht="15" hidden="false" customHeight="false" outlineLevel="0" collapsed="false">
      <c r="A116" s="16" t="n">
        <v>115</v>
      </c>
      <c r="B116" s="17" t="n">
        <f aca="false">IF(A116&gt;'Inputs &amp; Summary'!$B$17,"",EDATE('Inputs &amp; Summary'!$B$11,A116))</f>
        <v>49735</v>
      </c>
      <c r="C116" s="16" t="str">
        <f aca="false">IF(A116&lt;='Inputs &amp; Summary'!$B$15,"Interest-Only",IF(A116&lt;='Inputs &amp; Summary'!$B$17,"Repayment",""))</f>
        <v>Interest-Only</v>
      </c>
      <c r="D116" s="18" t="n">
        <f aca="false">IF(C116="",0,H115)</f>
        <v>400000</v>
      </c>
      <c r="E116" s="18" t="n">
        <f aca="false">IF(C116="",0,D116*'Inputs &amp; Summary'!$B$18)</f>
        <v>2500</v>
      </c>
      <c r="F116" s="18" t="n">
        <f aca="false">IF(C116="",0,IF(C116="Interest-Only",E116,MIN(D116+E116,'Inputs &amp; Summary'!$B$21)))</f>
        <v>2500</v>
      </c>
      <c r="G116" s="18" t="n">
        <f aca="false">IF(C116="",0,F116-E116)</f>
        <v>0</v>
      </c>
      <c r="H116" s="18" t="n">
        <f aca="false">IF(C116="",0,MAX(0,D116-G116))</f>
        <v>400000</v>
      </c>
    </row>
    <row r="117" customFormat="false" ht="15" hidden="false" customHeight="false" outlineLevel="0" collapsed="false">
      <c r="A117" s="19" t="n">
        <v>116</v>
      </c>
      <c r="B117" s="20" t="n">
        <f aca="false">IF(A117&gt;'Inputs &amp; Summary'!$B$17,"",EDATE('Inputs &amp; Summary'!$B$11,A117))</f>
        <v>49766</v>
      </c>
      <c r="C117" s="19" t="str">
        <f aca="false">IF(A117&lt;='Inputs &amp; Summary'!$B$15,"Interest-Only",IF(A117&lt;='Inputs &amp; Summary'!$B$17,"Repayment",""))</f>
        <v>Interest-Only</v>
      </c>
      <c r="D117" s="21" t="n">
        <f aca="false">IF(C117="",0,H116)</f>
        <v>400000</v>
      </c>
      <c r="E117" s="21" t="n">
        <f aca="false">IF(C117="",0,D117*'Inputs &amp; Summary'!$B$18)</f>
        <v>2500</v>
      </c>
      <c r="F117" s="21" t="n">
        <f aca="false">IF(C117="",0,IF(C117="Interest-Only",E117,MIN(D117+E117,'Inputs &amp; Summary'!$B$21)))</f>
        <v>2500</v>
      </c>
      <c r="G117" s="21" t="n">
        <f aca="false">IF(C117="",0,F117-E117)</f>
        <v>0</v>
      </c>
      <c r="H117" s="21" t="n">
        <f aca="false">IF(C117="",0,MAX(0,D117-G117))</f>
        <v>400000</v>
      </c>
    </row>
    <row r="118" customFormat="false" ht="15" hidden="false" customHeight="false" outlineLevel="0" collapsed="false">
      <c r="A118" s="16" t="n">
        <v>117</v>
      </c>
      <c r="B118" s="17" t="n">
        <f aca="false">IF(A118&gt;'Inputs &amp; Summary'!$B$17,"",EDATE('Inputs &amp; Summary'!$B$11,A118))</f>
        <v>49796</v>
      </c>
      <c r="C118" s="16" t="str">
        <f aca="false">IF(A118&lt;='Inputs &amp; Summary'!$B$15,"Interest-Only",IF(A118&lt;='Inputs &amp; Summary'!$B$17,"Repayment",""))</f>
        <v>Interest-Only</v>
      </c>
      <c r="D118" s="18" t="n">
        <f aca="false">IF(C118="",0,H117)</f>
        <v>400000</v>
      </c>
      <c r="E118" s="18" t="n">
        <f aca="false">IF(C118="",0,D118*'Inputs &amp; Summary'!$B$18)</f>
        <v>2500</v>
      </c>
      <c r="F118" s="18" t="n">
        <f aca="false">IF(C118="",0,IF(C118="Interest-Only",E118,MIN(D118+E118,'Inputs &amp; Summary'!$B$21)))</f>
        <v>2500</v>
      </c>
      <c r="G118" s="18" t="n">
        <f aca="false">IF(C118="",0,F118-E118)</f>
        <v>0</v>
      </c>
      <c r="H118" s="18" t="n">
        <f aca="false">IF(C118="",0,MAX(0,D118-G118))</f>
        <v>400000</v>
      </c>
    </row>
    <row r="119" customFormat="false" ht="15" hidden="false" customHeight="false" outlineLevel="0" collapsed="false">
      <c r="A119" s="19" t="n">
        <v>118</v>
      </c>
      <c r="B119" s="20" t="n">
        <f aca="false">IF(A119&gt;'Inputs &amp; Summary'!$B$17,"",EDATE('Inputs &amp; Summary'!$B$11,A119))</f>
        <v>49827</v>
      </c>
      <c r="C119" s="19" t="str">
        <f aca="false">IF(A119&lt;='Inputs &amp; Summary'!$B$15,"Interest-Only",IF(A119&lt;='Inputs &amp; Summary'!$B$17,"Repayment",""))</f>
        <v>Interest-Only</v>
      </c>
      <c r="D119" s="21" t="n">
        <f aca="false">IF(C119="",0,H118)</f>
        <v>400000</v>
      </c>
      <c r="E119" s="21" t="n">
        <f aca="false">IF(C119="",0,D119*'Inputs &amp; Summary'!$B$18)</f>
        <v>2500</v>
      </c>
      <c r="F119" s="21" t="n">
        <f aca="false">IF(C119="",0,IF(C119="Interest-Only",E119,MIN(D119+E119,'Inputs &amp; Summary'!$B$21)))</f>
        <v>2500</v>
      </c>
      <c r="G119" s="21" t="n">
        <f aca="false">IF(C119="",0,F119-E119)</f>
        <v>0</v>
      </c>
      <c r="H119" s="21" t="n">
        <f aca="false">IF(C119="",0,MAX(0,D119-G119))</f>
        <v>400000</v>
      </c>
    </row>
    <row r="120" customFormat="false" ht="15" hidden="false" customHeight="false" outlineLevel="0" collapsed="false">
      <c r="A120" s="16" t="n">
        <v>119</v>
      </c>
      <c r="B120" s="17" t="n">
        <f aca="false">IF(A120&gt;'Inputs &amp; Summary'!$B$17,"",EDATE('Inputs &amp; Summary'!$B$11,A120))</f>
        <v>49857</v>
      </c>
      <c r="C120" s="16" t="str">
        <f aca="false">IF(A120&lt;='Inputs &amp; Summary'!$B$15,"Interest-Only",IF(A120&lt;='Inputs &amp; Summary'!$B$17,"Repayment",""))</f>
        <v>Interest-Only</v>
      </c>
      <c r="D120" s="18" t="n">
        <f aca="false">IF(C120="",0,H119)</f>
        <v>400000</v>
      </c>
      <c r="E120" s="18" t="n">
        <f aca="false">IF(C120="",0,D120*'Inputs &amp; Summary'!$B$18)</f>
        <v>2500</v>
      </c>
      <c r="F120" s="18" t="n">
        <f aca="false">IF(C120="",0,IF(C120="Interest-Only",E120,MIN(D120+E120,'Inputs &amp; Summary'!$B$21)))</f>
        <v>2500</v>
      </c>
      <c r="G120" s="18" t="n">
        <f aca="false">IF(C120="",0,F120-E120)</f>
        <v>0</v>
      </c>
      <c r="H120" s="18" t="n">
        <f aca="false">IF(C120="",0,MAX(0,D120-G120))</f>
        <v>400000</v>
      </c>
    </row>
    <row r="121" customFormat="false" ht="15" hidden="false" customHeight="false" outlineLevel="0" collapsed="false">
      <c r="A121" s="19" t="n">
        <v>120</v>
      </c>
      <c r="B121" s="20" t="n">
        <f aca="false">IF(A121&gt;'Inputs &amp; Summary'!$B$17,"",EDATE('Inputs &amp; Summary'!$B$11,A121))</f>
        <v>49888</v>
      </c>
      <c r="C121" s="19" t="str">
        <f aca="false">IF(A121&lt;='Inputs &amp; Summary'!$B$15,"Interest-Only",IF(A121&lt;='Inputs &amp; Summary'!$B$17,"Repayment",""))</f>
        <v>Interest-Only</v>
      </c>
      <c r="D121" s="21" t="n">
        <f aca="false">IF(C121="",0,H120)</f>
        <v>400000</v>
      </c>
      <c r="E121" s="21" t="n">
        <f aca="false">IF(C121="",0,D121*'Inputs &amp; Summary'!$B$18)</f>
        <v>2500</v>
      </c>
      <c r="F121" s="21" t="n">
        <f aca="false">IF(C121="",0,IF(C121="Interest-Only",E121,MIN(D121+E121,'Inputs &amp; Summary'!$B$21)))</f>
        <v>2500</v>
      </c>
      <c r="G121" s="21" t="n">
        <f aca="false">IF(C121="",0,F121-E121)</f>
        <v>0</v>
      </c>
      <c r="H121" s="21" t="n">
        <f aca="false">IF(C121="",0,MAX(0,D121-G121))</f>
        <v>400000</v>
      </c>
    </row>
    <row r="122" customFormat="false" ht="15" hidden="false" customHeight="false" outlineLevel="0" collapsed="false">
      <c r="A122" s="16" t="n">
        <v>121</v>
      </c>
      <c r="B122" s="17" t="n">
        <f aca="false">IF(A122&gt;'Inputs &amp; Summary'!$B$17,"",EDATE('Inputs &amp; Summary'!$B$11,A122))</f>
        <v>49919</v>
      </c>
      <c r="C122" s="16" t="str">
        <f aca="false">IF(A122&lt;='Inputs &amp; Summary'!$B$15,"Interest-Only",IF(A122&lt;='Inputs &amp; Summary'!$B$17,"Repayment",""))</f>
        <v>Repayment</v>
      </c>
      <c r="D122" s="18" t="n">
        <f aca="false">IF(C122="",0,H121)</f>
        <v>400000</v>
      </c>
      <c r="E122" s="18" t="n">
        <f aca="false">IF(C122="",0,D122*'Inputs &amp; Summary'!$B$18)</f>
        <v>2500</v>
      </c>
      <c r="F122" s="18" t="n">
        <f aca="false">IF(C122="",0,IF(C122="Interest-Only",E122,MIN(D122+E122,'Inputs &amp; Summary'!$B$21)))</f>
        <v>3222.37277420723</v>
      </c>
      <c r="G122" s="18" t="n">
        <f aca="false">IF(C122="",0,F122-E122)</f>
        <v>722.372774207229</v>
      </c>
      <c r="H122" s="18" t="n">
        <f aca="false">IF(C122="",0,MAX(0,D122-G122))</f>
        <v>399277.627225793</v>
      </c>
    </row>
    <row r="123" customFormat="false" ht="15" hidden="false" customHeight="false" outlineLevel="0" collapsed="false">
      <c r="A123" s="19" t="n">
        <v>122</v>
      </c>
      <c r="B123" s="20" t="n">
        <f aca="false">IF(A123&gt;'Inputs &amp; Summary'!$B$17,"",EDATE('Inputs &amp; Summary'!$B$11,A123))</f>
        <v>49949</v>
      </c>
      <c r="C123" s="19" t="str">
        <f aca="false">IF(A123&lt;='Inputs &amp; Summary'!$B$15,"Interest-Only",IF(A123&lt;='Inputs &amp; Summary'!$B$17,"Repayment",""))</f>
        <v>Repayment</v>
      </c>
      <c r="D123" s="21" t="n">
        <f aca="false">IF(C123="",0,H122)</f>
        <v>399277.627225793</v>
      </c>
      <c r="E123" s="21" t="n">
        <f aca="false">IF(C123="",0,D123*'Inputs &amp; Summary'!$B$18)</f>
        <v>2495.4851701612</v>
      </c>
      <c r="F123" s="21" t="n">
        <f aca="false">IF(C123="",0,IF(C123="Interest-Only",E123,MIN(D123+E123,'Inputs &amp; Summary'!$B$21)))</f>
        <v>3222.37277420723</v>
      </c>
      <c r="G123" s="21" t="n">
        <f aca="false">IF(C123="",0,F123-E123)</f>
        <v>726.887604046024</v>
      </c>
      <c r="H123" s="21" t="n">
        <f aca="false">IF(C123="",0,MAX(0,D123-G123))</f>
        <v>398550.739621747</v>
      </c>
    </row>
    <row r="124" customFormat="false" ht="15" hidden="false" customHeight="false" outlineLevel="0" collapsed="false">
      <c r="A124" s="16" t="n">
        <v>123</v>
      </c>
      <c r="B124" s="17" t="n">
        <f aca="false">IF(A124&gt;'Inputs &amp; Summary'!$B$17,"",EDATE('Inputs &amp; Summary'!$B$11,A124))</f>
        <v>49980</v>
      </c>
      <c r="C124" s="16" t="str">
        <f aca="false">IF(A124&lt;='Inputs &amp; Summary'!$B$15,"Interest-Only",IF(A124&lt;='Inputs &amp; Summary'!$B$17,"Repayment",""))</f>
        <v>Repayment</v>
      </c>
      <c r="D124" s="18" t="n">
        <f aca="false">IF(C124="",0,H123)</f>
        <v>398550.739621747</v>
      </c>
      <c r="E124" s="18" t="n">
        <f aca="false">IF(C124="",0,D124*'Inputs &amp; Summary'!$B$18)</f>
        <v>2490.94212263592</v>
      </c>
      <c r="F124" s="18" t="n">
        <f aca="false">IF(C124="",0,IF(C124="Interest-Only",E124,MIN(D124+E124,'Inputs &amp; Summary'!$B$21)))</f>
        <v>3222.37277420723</v>
      </c>
      <c r="G124" s="18" t="n">
        <f aca="false">IF(C124="",0,F124-E124)</f>
        <v>731.430651571312</v>
      </c>
      <c r="H124" s="18" t="n">
        <f aca="false">IF(C124="",0,MAX(0,D124-G124))</f>
        <v>397819.308970175</v>
      </c>
    </row>
    <row r="125" customFormat="false" ht="15" hidden="false" customHeight="false" outlineLevel="0" collapsed="false">
      <c r="A125" s="19" t="n">
        <v>124</v>
      </c>
      <c r="B125" s="20" t="n">
        <f aca="false">IF(A125&gt;'Inputs &amp; Summary'!$B$17,"",EDATE('Inputs &amp; Summary'!$B$11,A125))</f>
        <v>50010</v>
      </c>
      <c r="C125" s="19" t="str">
        <f aca="false">IF(A125&lt;='Inputs &amp; Summary'!$B$15,"Interest-Only",IF(A125&lt;='Inputs &amp; Summary'!$B$17,"Repayment",""))</f>
        <v>Repayment</v>
      </c>
      <c r="D125" s="21" t="n">
        <f aca="false">IF(C125="",0,H124)</f>
        <v>397819.308970175</v>
      </c>
      <c r="E125" s="21" t="n">
        <f aca="false">IF(C125="",0,D125*'Inputs &amp; Summary'!$B$18)</f>
        <v>2486.3706810636</v>
      </c>
      <c r="F125" s="21" t="n">
        <f aca="false">IF(C125="",0,IF(C125="Interest-Only",E125,MIN(D125+E125,'Inputs &amp; Summary'!$B$21)))</f>
        <v>3222.37277420723</v>
      </c>
      <c r="G125" s="21" t="n">
        <f aca="false">IF(C125="",0,F125-E125)</f>
        <v>736.002093143633</v>
      </c>
      <c r="H125" s="21" t="n">
        <f aca="false">IF(C125="",0,MAX(0,D125-G125))</f>
        <v>397083.306877032</v>
      </c>
    </row>
    <row r="126" customFormat="false" ht="15" hidden="false" customHeight="false" outlineLevel="0" collapsed="false">
      <c r="A126" s="16" t="n">
        <v>125</v>
      </c>
      <c r="B126" s="17" t="n">
        <f aca="false">IF(A126&gt;'Inputs &amp; Summary'!$B$17,"",EDATE('Inputs &amp; Summary'!$B$11,A126))</f>
        <v>50041</v>
      </c>
      <c r="C126" s="16" t="str">
        <f aca="false">IF(A126&lt;='Inputs &amp; Summary'!$B$15,"Interest-Only",IF(A126&lt;='Inputs &amp; Summary'!$B$17,"Repayment",""))</f>
        <v>Repayment</v>
      </c>
      <c r="D126" s="18" t="n">
        <f aca="false">IF(C126="",0,H125)</f>
        <v>397083.306877032</v>
      </c>
      <c r="E126" s="18" t="n">
        <f aca="false">IF(C126="",0,D126*'Inputs &amp; Summary'!$B$18)</f>
        <v>2481.77066798145</v>
      </c>
      <c r="F126" s="18" t="n">
        <f aca="false">IF(C126="",0,IF(C126="Interest-Only",E126,MIN(D126+E126,'Inputs &amp; Summary'!$B$21)))</f>
        <v>3222.37277420723</v>
      </c>
      <c r="G126" s="18" t="n">
        <f aca="false">IF(C126="",0,F126-E126)</f>
        <v>740.60210622578</v>
      </c>
      <c r="H126" s="18" t="n">
        <f aca="false">IF(C126="",0,MAX(0,D126-G126))</f>
        <v>396342.704770806</v>
      </c>
    </row>
    <row r="127" customFormat="false" ht="15" hidden="false" customHeight="false" outlineLevel="0" collapsed="false">
      <c r="A127" s="19" t="n">
        <v>126</v>
      </c>
      <c r="B127" s="20" t="n">
        <f aca="false">IF(A127&gt;'Inputs &amp; Summary'!$B$17,"",EDATE('Inputs &amp; Summary'!$B$11,A127))</f>
        <v>50072</v>
      </c>
      <c r="C127" s="19" t="str">
        <f aca="false">IF(A127&lt;='Inputs &amp; Summary'!$B$15,"Interest-Only",IF(A127&lt;='Inputs &amp; Summary'!$B$17,"Repayment",""))</f>
        <v>Repayment</v>
      </c>
      <c r="D127" s="21" t="n">
        <f aca="false">IF(C127="",0,H126)</f>
        <v>396342.704770806</v>
      </c>
      <c r="E127" s="21" t="n">
        <f aca="false">IF(C127="",0,D127*'Inputs &amp; Summary'!$B$18)</f>
        <v>2477.14190481754</v>
      </c>
      <c r="F127" s="21" t="n">
        <f aca="false">IF(C127="",0,IF(C127="Interest-Only",E127,MIN(D127+E127,'Inputs &amp; Summary'!$B$21)))</f>
        <v>3222.37277420723</v>
      </c>
      <c r="G127" s="21" t="n">
        <f aca="false">IF(C127="",0,F127-E127)</f>
        <v>745.230869389691</v>
      </c>
      <c r="H127" s="21" t="n">
        <f aca="false">IF(C127="",0,MAX(0,D127-G127))</f>
        <v>395597.473901416</v>
      </c>
    </row>
    <row r="128" customFormat="false" ht="15" hidden="false" customHeight="false" outlineLevel="0" collapsed="false">
      <c r="A128" s="16" t="n">
        <v>127</v>
      </c>
      <c r="B128" s="17" t="n">
        <f aca="false">IF(A128&gt;'Inputs &amp; Summary'!$B$17,"",EDATE('Inputs &amp; Summary'!$B$11,A128))</f>
        <v>50100</v>
      </c>
      <c r="C128" s="16" t="str">
        <f aca="false">IF(A128&lt;='Inputs &amp; Summary'!$B$15,"Interest-Only",IF(A128&lt;='Inputs &amp; Summary'!$B$17,"Repayment",""))</f>
        <v>Repayment</v>
      </c>
      <c r="D128" s="18" t="n">
        <f aca="false">IF(C128="",0,H127)</f>
        <v>395597.473901416</v>
      </c>
      <c r="E128" s="18" t="n">
        <f aca="false">IF(C128="",0,D128*'Inputs &amp; Summary'!$B$18)</f>
        <v>2472.48421188385</v>
      </c>
      <c r="F128" s="18" t="n">
        <f aca="false">IF(C128="",0,IF(C128="Interest-Only",E128,MIN(D128+E128,'Inputs &amp; Summary'!$B$21)))</f>
        <v>3222.37277420723</v>
      </c>
      <c r="G128" s="18" t="n">
        <f aca="false">IF(C128="",0,F128-E128)</f>
        <v>749.888562323377</v>
      </c>
      <c r="H128" s="18" t="n">
        <f aca="false">IF(C128="",0,MAX(0,D128-G128))</f>
        <v>394847.585339093</v>
      </c>
    </row>
    <row r="129" customFormat="false" ht="15" hidden="false" customHeight="false" outlineLevel="0" collapsed="false">
      <c r="A129" s="19" t="n">
        <v>128</v>
      </c>
      <c r="B129" s="20" t="n">
        <f aca="false">IF(A129&gt;'Inputs &amp; Summary'!$B$17,"",EDATE('Inputs &amp; Summary'!$B$11,A129))</f>
        <v>50131</v>
      </c>
      <c r="C129" s="19" t="str">
        <f aca="false">IF(A129&lt;='Inputs &amp; Summary'!$B$15,"Interest-Only",IF(A129&lt;='Inputs &amp; Summary'!$B$17,"Repayment",""))</f>
        <v>Repayment</v>
      </c>
      <c r="D129" s="21" t="n">
        <f aca="false">IF(C129="",0,H128)</f>
        <v>394847.585339093</v>
      </c>
      <c r="E129" s="21" t="n">
        <f aca="false">IF(C129="",0,D129*'Inputs &amp; Summary'!$B$18)</f>
        <v>2467.79740836933</v>
      </c>
      <c r="F129" s="21" t="n">
        <f aca="false">IF(C129="",0,IF(C129="Interest-Only",E129,MIN(D129+E129,'Inputs &amp; Summary'!$B$21)))</f>
        <v>3222.37277420723</v>
      </c>
      <c r="G129" s="21" t="n">
        <f aca="false">IF(C129="",0,F129-E129)</f>
        <v>754.575365837898</v>
      </c>
      <c r="H129" s="21" t="n">
        <f aca="false">IF(C129="",0,MAX(0,D129-G129))</f>
        <v>394093.009973255</v>
      </c>
    </row>
    <row r="130" customFormat="false" ht="15" hidden="false" customHeight="false" outlineLevel="0" collapsed="false">
      <c r="A130" s="16" t="n">
        <v>129</v>
      </c>
      <c r="B130" s="17" t="n">
        <f aca="false">IF(A130&gt;'Inputs &amp; Summary'!$B$17,"",EDATE('Inputs &amp; Summary'!$B$11,A130))</f>
        <v>50161</v>
      </c>
      <c r="C130" s="16" t="str">
        <f aca="false">IF(A130&lt;='Inputs &amp; Summary'!$B$15,"Interest-Only",IF(A130&lt;='Inputs &amp; Summary'!$B$17,"Repayment",""))</f>
        <v>Repayment</v>
      </c>
      <c r="D130" s="18" t="n">
        <f aca="false">IF(C130="",0,H129)</f>
        <v>394093.009973255</v>
      </c>
      <c r="E130" s="18" t="n">
        <f aca="false">IF(C130="",0,D130*'Inputs &amp; Summary'!$B$18)</f>
        <v>2463.08131233284</v>
      </c>
      <c r="F130" s="18" t="n">
        <f aca="false">IF(C130="",0,IF(C130="Interest-Only",E130,MIN(D130+E130,'Inputs &amp; Summary'!$B$21)))</f>
        <v>3222.37277420723</v>
      </c>
      <c r="G130" s="18" t="n">
        <f aca="false">IF(C130="",0,F130-E130)</f>
        <v>759.291461874384</v>
      </c>
      <c r="H130" s="18" t="n">
        <f aca="false">IF(C130="",0,MAX(0,D130-G130))</f>
        <v>393333.718511381</v>
      </c>
    </row>
    <row r="131" customFormat="false" ht="15" hidden="false" customHeight="false" outlineLevel="0" collapsed="false">
      <c r="A131" s="19" t="n">
        <v>130</v>
      </c>
      <c r="B131" s="20" t="n">
        <f aca="false">IF(A131&gt;'Inputs &amp; Summary'!$B$17,"",EDATE('Inputs &amp; Summary'!$B$11,A131))</f>
        <v>50192</v>
      </c>
      <c r="C131" s="19" t="str">
        <f aca="false">IF(A131&lt;='Inputs &amp; Summary'!$B$15,"Interest-Only",IF(A131&lt;='Inputs &amp; Summary'!$B$17,"Repayment",""))</f>
        <v>Repayment</v>
      </c>
      <c r="D131" s="21" t="n">
        <f aca="false">IF(C131="",0,H130)</f>
        <v>393333.718511381</v>
      </c>
      <c r="E131" s="21" t="n">
        <f aca="false">IF(C131="",0,D131*'Inputs &amp; Summary'!$B$18)</f>
        <v>2458.33574069613</v>
      </c>
      <c r="F131" s="21" t="n">
        <f aca="false">IF(C131="",0,IF(C131="Interest-Only",E131,MIN(D131+E131,'Inputs &amp; Summary'!$B$21)))</f>
        <v>3222.37277420723</v>
      </c>
      <c r="G131" s="21" t="n">
        <f aca="false">IF(C131="",0,F131-E131)</f>
        <v>764.037033511099</v>
      </c>
      <c r="H131" s="21" t="n">
        <f aca="false">IF(C131="",0,MAX(0,D131-G131))</f>
        <v>392569.68147787</v>
      </c>
    </row>
    <row r="132" customFormat="false" ht="15" hidden="false" customHeight="false" outlineLevel="0" collapsed="false">
      <c r="A132" s="16" t="n">
        <v>131</v>
      </c>
      <c r="B132" s="17" t="n">
        <f aca="false">IF(A132&gt;'Inputs &amp; Summary'!$B$17,"",EDATE('Inputs &amp; Summary'!$B$11,A132))</f>
        <v>50222</v>
      </c>
      <c r="C132" s="16" t="str">
        <f aca="false">IF(A132&lt;='Inputs &amp; Summary'!$B$15,"Interest-Only",IF(A132&lt;='Inputs &amp; Summary'!$B$17,"Repayment",""))</f>
        <v>Repayment</v>
      </c>
      <c r="D132" s="18" t="n">
        <f aca="false">IF(C132="",0,H131)</f>
        <v>392569.68147787</v>
      </c>
      <c r="E132" s="18" t="n">
        <f aca="false">IF(C132="",0,D132*'Inputs &amp; Summary'!$B$18)</f>
        <v>2453.56050923669</v>
      </c>
      <c r="F132" s="18" t="n">
        <f aca="false">IF(C132="",0,IF(C132="Interest-Only",E132,MIN(D132+E132,'Inputs &amp; Summary'!$B$21)))</f>
        <v>3222.37277420723</v>
      </c>
      <c r="G132" s="18" t="n">
        <f aca="false">IF(C132="",0,F132-E132)</f>
        <v>768.812264970544</v>
      </c>
      <c r="H132" s="18" t="n">
        <f aca="false">IF(C132="",0,MAX(0,D132-G132))</f>
        <v>391800.869212899</v>
      </c>
    </row>
    <row r="133" customFormat="false" ht="15" hidden="false" customHeight="false" outlineLevel="0" collapsed="false">
      <c r="A133" s="19" t="n">
        <v>132</v>
      </c>
      <c r="B133" s="20" t="n">
        <f aca="false">IF(A133&gt;'Inputs &amp; Summary'!$B$17,"",EDATE('Inputs &amp; Summary'!$B$11,A133))</f>
        <v>50253</v>
      </c>
      <c r="C133" s="19" t="str">
        <f aca="false">IF(A133&lt;='Inputs &amp; Summary'!$B$15,"Interest-Only",IF(A133&lt;='Inputs &amp; Summary'!$B$17,"Repayment",""))</f>
        <v>Repayment</v>
      </c>
      <c r="D133" s="21" t="n">
        <f aca="false">IF(C133="",0,H132)</f>
        <v>391800.869212899</v>
      </c>
      <c r="E133" s="21" t="n">
        <f aca="false">IF(C133="",0,D133*'Inputs &amp; Summary'!$B$18)</f>
        <v>2448.75543258062</v>
      </c>
      <c r="F133" s="21" t="n">
        <f aca="false">IF(C133="",0,IF(C133="Interest-Only",E133,MIN(D133+E133,'Inputs &amp; Summary'!$B$21)))</f>
        <v>3222.37277420723</v>
      </c>
      <c r="G133" s="21" t="n">
        <f aca="false">IF(C133="",0,F133-E133)</f>
        <v>773.61734162661</v>
      </c>
      <c r="H133" s="21" t="n">
        <f aca="false">IF(C133="",0,MAX(0,D133-G133))</f>
        <v>391027.251871272</v>
      </c>
    </row>
    <row r="134" customFormat="false" ht="15" hidden="false" customHeight="false" outlineLevel="0" collapsed="false">
      <c r="A134" s="16" t="n">
        <v>133</v>
      </c>
      <c r="B134" s="17" t="n">
        <f aca="false">IF(A134&gt;'Inputs &amp; Summary'!$B$17,"",EDATE('Inputs &amp; Summary'!$B$11,A134))</f>
        <v>50284</v>
      </c>
      <c r="C134" s="16" t="str">
        <f aca="false">IF(A134&lt;='Inputs &amp; Summary'!$B$15,"Interest-Only",IF(A134&lt;='Inputs &amp; Summary'!$B$17,"Repayment",""))</f>
        <v>Repayment</v>
      </c>
      <c r="D134" s="18" t="n">
        <f aca="false">IF(C134="",0,H133)</f>
        <v>391027.251871272</v>
      </c>
      <c r="E134" s="18" t="n">
        <f aca="false">IF(C134="",0,D134*'Inputs &amp; Summary'!$B$18)</f>
        <v>2443.92032419545</v>
      </c>
      <c r="F134" s="18" t="n">
        <f aca="false">IF(C134="",0,IF(C134="Interest-Only",E134,MIN(D134+E134,'Inputs &amp; Summary'!$B$21)))</f>
        <v>3222.37277420723</v>
      </c>
      <c r="G134" s="18" t="n">
        <f aca="false">IF(C134="",0,F134-E134)</f>
        <v>778.452450011776</v>
      </c>
      <c r="H134" s="18" t="n">
        <f aca="false">IF(C134="",0,MAX(0,D134-G134))</f>
        <v>390248.799421261</v>
      </c>
    </row>
    <row r="135" customFormat="false" ht="15" hidden="false" customHeight="false" outlineLevel="0" collapsed="false">
      <c r="A135" s="19" t="n">
        <v>134</v>
      </c>
      <c r="B135" s="20" t="n">
        <f aca="false">IF(A135&gt;'Inputs &amp; Summary'!$B$17,"",EDATE('Inputs &amp; Summary'!$B$11,A135))</f>
        <v>50314</v>
      </c>
      <c r="C135" s="19" t="str">
        <f aca="false">IF(A135&lt;='Inputs &amp; Summary'!$B$15,"Interest-Only",IF(A135&lt;='Inputs &amp; Summary'!$B$17,"Repayment",""))</f>
        <v>Repayment</v>
      </c>
      <c r="D135" s="21" t="n">
        <f aca="false">IF(C135="",0,H134)</f>
        <v>390248.799421261</v>
      </c>
      <c r="E135" s="21" t="n">
        <f aca="false">IF(C135="",0,D135*'Inputs &amp; Summary'!$B$18)</f>
        <v>2439.05499638288</v>
      </c>
      <c r="F135" s="21" t="n">
        <f aca="false">IF(C135="",0,IF(C135="Interest-Only",E135,MIN(D135+E135,'Inputs &amp; Summary'!$B$21)))</f>
        <v>3222.37277420723</v>
      </c>
      <c r="G135" s="21" t="n">
        <f aca="false">IF(C135="",0,F135-E135)</f>
        <v>783.31777782435</v>
      </c>
      <c r="H135" s="21" t="n">
        <f aca="false">IF(C135="",0,MAX(0,D135-G135))</f>
        <v>389465.481643436</v>
      </c>
    </row>
    <row r="136" customFormat="false" ht="15" hidden="false" customHeight="false" outlineLevel="0" collapsed="false">
      <c r="A136" s="16" t="n">
        <v>135</v>
      </c>
      <c r="B136" s="17" t="n">
        <f aca="false">IF(A136&gt;'Inputs &amp; Summary'!$B$17,"",EDATE('Inputs &amp; Summary'!$B$11,A136))</f>
        <v>50345</v>
      </c>
      <c r="C136" s="16" t="str">
        <f aca="false">IF(A136&lt;='Inputs &amp; Summary'!$B$15,"Interest-Only",IF(A136&lt;='Inputs &amp; Summary'!$B$17,"Repayment",""))</f>
        <v>Repayment</v>
      </c>
      <c r="D136" s="18" t="n">
        <f aca="false">IF(C136="",0,H135)</f>
        <v>389465.481643436</v>
      </c>
      <c r="E136" s="18" t="n">
        <f aca="false">IF(C136="",0,D136*'Inputs &amp; Summary'!$B$18)</f>
        <v>2434.15926027148</v>
      </c>
      <c r="F136" s="18" t="n">
        <f aca="false">IF(C136="",0,IF(C136="Interest-Only",E136,MIN(D136+E136,'Inputs &amp; Summary'!$B$21)))</f>
        <v>3222.37277420723</v>
      </c>
      <c r="G136" s="18" t="n">
        <f aca="false">IF(C136="",0,F136-E136)</f>
        <v>788.213513935752</v>
      </c>
      <c r="H136" s="18" t="n">
        <f aca="false">IF(C136="",0,MAX(0,D136-G136))</f>
        <v>388677.268129501</v>
      </c>
    </row>
    <row r="137" customFormat="false" ht="15" hidden="false" customHeight="false" outlineLevel="0" collapsed="false">
      <c r="A137" s="19" t="n">
        <v>136</v>
      </c>
      <c r="B137" s="20" t="n">
        <f aca="false">IF(A137&gt;'Inputs &amp; Summary'!$B$17,"",EDATE('Inputs &amp; Summary'!$B$11,A137))</f>
        <v>50375</v>
      </c>
      <c r="C137" s="19" t="str">
        <f aca="false">IF(A137&lt;='Inputs &amp; Summary'!$B$15,"Interest-Only",IF(A137&lt;='Inputs &amp; Summary'!$B$17,"Repayment",""))</f>
        <v>Repayment</v>
      </c>
      <c r="D137" s="21" t="n">
        <f aca="false">IF(C137="",0,H136)</f>
        <v>388677.268129501</v>
      </c>
      <c r="E137" s="21" t="n">
        <f aca="false">IF(C137="",0,D137*'Inputs &amp; Summary'!$B$18)</f>
        <v>2429.23292580938</v>
      </c>
      <c r="F137" s="21" t="n">
        <f aca="false">IF(C137="",0,IF(C137="Interest-Only",E137,MIN(D137+E137,'Inputs &amp; Summary'!$B$21)))</f>
        <v>3222.37277420723</v>
      </c>
      <c r="G137" s="21" t="n">
        <f aca="false">IF(C137="",0,F137-E137)</f>
        <v>793.139848397851</v>
      </c>
      <c r="H137" s="21" t="n">
        <f aca="false">IF(C137="",0,MAX(0,D137-G137))</f>
        <v>387884.128281103</v>
      </c>
    </row>
    <row r="138" customFormat="false" ht="15" hidden="false" customHeight="false" outlineLevel="0" collapsed="false">
      <c r="A138" s="16" t="n">
        <v>137</v>
      </c>
      <c r="B138" s="17" t="n">
        <f aca="false">IF(A138&gt;'Inputs &amp; Summary'!$B$17,"",EDATE('Inputs &amp; Summary'!$B$11,A138))</f>
        <v>50406</v>
      </c>
      <c r="C138" s="16" t="str">
        <f aca="false">IF(A138&lt;='Inputs &amp; Summary'!$B$15,"Interest-Only",IF(A138&lt;='Inputs &amp; Summary'!$B$17,"Repayment",""))</f>
        <v>Repayment</v>
      </c>
      <c r="D138" s="18" t="n">
        <f aca="false">IF(C138="",0,H137)</f>
        <v>387884.128281103</v>
      </c>
      <c r="E138" s="18" t="n">
        <f aca="false">IF(C138="",0,D138*'Inputs &amp; Summary'!$B$18)</f>
        <v>2424.27580175689</v>
      </c>
      <c r="F138" s="18" t="n">
        <f aca="false">IF(C138="",0,IF(C138="Interest-Only",E138,MIN(D138+E138,'Inputs &amp; Summary'!$B$21)))</f>
        <v>3222.37277420723</v>
      </c>
      <c r="G138" s="18" t="n">
        <f aca="false">IF(C138="",0,F138-E138)</f>
        <v>798.096972450337</v>
      </c>
      <c r="H138" s="18" t="n">
        <f aca="false">IF(C138="",0,MAX(0,D138-G138))</f>
        <v>387086.031308652</v>
      </c>
    </row>
    <row r="139" customFormat="false" ht="15" hidden="false" customHeight="false" outlineLevel="0" collapsed="false">
      <c r="A139" s="19" t="n">
        <v>138</v>
      </c>
      <c r="B139" s="20" t="n">
        <f aca="false">IF(A139&gt;'Inputs &amp; Summary'!$B$17,"",EDATE('Inputs &amp; Summary'!$B$11,A139))</f>
        <v>50437</v>
      </c>
      <c r="C139" s="19" t="str">
        <f aca="false">IF(A139&lt;='Inputs &amp; Summary'!$B$15,"Interest-Only",IF(A139&lt;='Inputs &amp; Summary'!$B$17,"Repayment",""))</f>
        <v>Repayment</v>
      </c>
      <c r="D139" s="21" t="n">
        <f aca="false">IF(C139="",0,H138)</f>
        <v>387086.031308652</v>
      </c>
      <c r="E139" s="21" t="n">
        <f aca="false">IF(C139="",0,D139*'Inputs &amp; Summary'!$B$18)</f>
        <v>2419.28769567908</v>
      </c>
      <c r="F139" s="21" t="n">
        <f aca="false">IF(C139="",0,IF(C139="Interest-Only",E139,MIN(D139+E139,'Inputs &amp; Summary'!$B$21)))</f>
        <v>3222.37277420723</v>
      </c>
      <c r="G139" s="21" t="n">
        <f aca="false">IF(C139="",0,F139-E139)</f>
        <v>803.085078528152</v>
      </c>
      <c r="H139" s="21" t="n">
        <f aca="false">IF(C139="",0,MAX(0,D139-G139))</f>
        <v>386282.946230124</v>
      </c>
    </row>
    <row r="140" customFormat="false" ht="15" hidden="false" customHeight="false" outlineLevel="0" collapsed="false">
      <c r="A140" s="16" t="n">
        <v>139</v>
      </c>
      <c r="B140" s="17" t="n">
        <f aca="false">IF(A140&gt;'Inputs &amp; Summary'!$B$17,"",EDATE('Inputs &amp; Summary'!$B$11,A140))</f>
        <v>50465</v>
      </c>
      <c r="C140" s="16" t="str">
        <f aca="false">IF(A140&lt;='Inputs &amp; Summary'!$B$15,"Interest-Only",IF(A140&lt;='Inputs &amp; Summary'!$B$17,"Repayment",""))</f>
        <v>Repayment</v>
      </c>
      <c r="D140" s="18" t="n">
        <f aca="false">IF(C140="",0,H139)</f>
        <v>386282.946230124</v>
      </c>
      <c r="E140" s="18" t="n">
        <f aca="false">IF(C140="",0,D140*'Inputs &amp; Summary'!$B$18)</f>
        <v>2414.26841393828</v>
      </c>
      <c r="F140" s="18" t="n">
        <f aca="false">IF(C140="",0,IF(C140="Interest-Only",E140,MIN(D140+E140,'Inputs &amp; Summary'!$B$21)))</f>
        <v>3222.37277420723</v>
      </c>
      <c r="G140" s="18" t="n">
        <f aca="false">IF(C140="",0,F140-E140)</f>
        <v>808.104360268952</v>
      </c>
      <c r="H140" s="18" t="n">
        <f aca="false">IF(C140="",0,MAX(0,D140-G140))</f>
        <v>385474.841869855</v>
      </c>
    </row>
    <row r="141" customFormat="false" ht="15" hidden="false" customHeight="false" outlineLevel="0" collapsed="false">
      <c r="A141" s="19" t="n">
        <v>140</v>
      </c>
      <c r="B141" s="20" t="n">
        <f aca="false">IF(A141&gt;'Inputs &amp; Summary'!$B$17,"",EDATE('Inputs &amp; Summary'!$B$11,A141))</f>
        <v>50496</v>
      </c>
      <c r="C141" s="19" t="str">
        <f aca="false">IF(A141&lt;='Inputs &amp; Summary'!$B$15,"Interest-Only",IF(A141&lt;='Inputs &amp; Summary'!$B$17,"Repayment",""))</f>
        <v>Repayment</v>
      </c>
      <c r="D141" s="21" t="n">
        <f aca="false">IF(C141="",0,H140)</f>
        <v>385474.841869855</v>
      </c>
      <c r="E141" s="21" t="n">
        <f aca="false">IF(C141="",0,D141*'Inputs &amp; Summary'!$B$18)</f>
        <v>2409.2177616866</v>
      </c>
      <c r="F141" s="21" t="n">
        <f aca="false">IF(C141="",0,IF(C141="Interest-Only",E141,MIN(D141+E141,'Inputs &amp; Summary'!$B$21)))</f>
        <v>3222.37277420723</v>
      </c>
      <c r="G141" s="21" t="n">
        <f aca="false">IF(C141="",0,F141-E141)</f>
        <v>813.155012520634</v>
      </c>
      <c r="H141" s="21" t="n">
        <f aca="false">IF(C141="",0,MAX(0,D141-G141))</f>
        <v>384661.686857335</v>
      </c>
    </row>
    <row r="142" customFormat="false" ht="15" hidden="false" customHeight="false" outlineLevel="0" collapsed="false">
      <c r="A142" s="16" t="n">
        <v>141</v>
      </c>
      <c r="B142" s="17" t="n">
        <f aca="false">IF(A142&gt;'Inputs &amp; Summary'!$B$17,"",EDATE('Inputs &amp; Summary'!$B$11,A142))</f>
        <v>50526</v>
      </c>
      <c r="C142" s="16" t="str">
        <f aca="false">IF(A142&lt;='Inputs &amp; Summary'!$B$15,"Interest-Only",IF(A142&lt;='Inputs &amp; Summary'!$B$17,"Repayment",""))</f>
        <v>Repayment</v>
      </c>
      <c r="D142" s="18" t="n">
        <f aca="false">IF(C142="",0,H141)</f>
        <v>384661.686857335</v>
      </c>
      <c r="E142" s="18" t="n">
        <f aca="false">IF(C142="",0,D142*'Inputs &amp; Summary'!$B$18)</f>
        <v>2404.13554285834</v>
      </c>
      <c r="F142" s="18" t="n">
        <f aca="false">IF(C142="",0,IF(C142="Interest-Only",E142,MIN(D142+E142,'Inputs &amp; Summary'!$B$21)))</f>
        <v>3222.37277420723</v>
      </c>
      <c r="G142" s="18" t="n">
        <f aca="false">IF(C142="",0,F142-E142)</f>
        <v>818.237231348888</v>
      </c>
      <c r="H142" s="18" t="n">
        <f aca="false">IF(C142="",0,MAX(0,D142-G142))</f>
        <v>383843.449625986</v>
      </c>
    </row>
    <row r="143" customFormat="false" ht="15" hidden="false" customHeight="false" outlineLevel="0" collapsed="false">
      <c r="A143" s="19" t="n">
        <v>142</v>
      </c>
      <c r="B143" s="20" t="n">
        <f aca="false">IF(A143&gt;'Inputs &amp; Summary'!$B$17,"",EDATE('Inputs &amp; Summary'!$B$11,A143))</f>
        <v>50557</v>
      </c>
      <c r="C143" s="19" t="str">
        <f aca="false">IF(A143&lt;='Inputs &amp; Summary'!$B$15,"Interest-Only",IF(A143&lt;='Inputs &amp; Summary'!$B$17,"Repayment",""))</f>
        <v>Repayment</v>
      </c>
      <c r="D143" s="21" t="n">
        <f aca="false">IF(C143="",0,H142)</f>
        <v>383843.449625986</v>
      </c>
      <c r="E143" s="21" t="n">
        <f aca="false">IF(C143="",0,D143*'Inputs &amp; Summary'!$B$18)</f>
        <v>2399.02156016241</v>
      </c>
      <c r="F143" s="21" t="n">
        <f aca="false">IF(C143="",0,IF(C143="Interest-Only",E143,MIN(D143+E143,'Inputs &amp; Summary'!$B$21)))</f>
        <v>3222.37277420723</v>
      </c>
      <c r="G143" s="21" t="n">
        <f aca="false">IF(C143="",0,F143-E143)</f>
        <v>823.351214044818</v>
      </c>
      <c r="H143" s="21" t="n">
        <f aca="false">IF(C143="",0,MAX(0,D143-G143))</f>
        <v>383020.098411941</v>
      </c>
    </row>
    <row r="144" customFormat="false" ht="15" hidden="false" customHeight="false" outlineLevel="0" collapsed="false">
      <c r="A144" s="16" t="n">
        <v>143</v>
      </c>
      <c r="B144" s="17" t="n">
        <f aca="false">IF(A144&gt;'Inputs &amp; Summary'!$B$17,"",EDATE('Inputs &amp; Summary'!$B$11,A144))</f>
        <v>50587</v>
      </c>
      <c r="C144" s="16" t="str">
        <f aca="false">IF(A144&lt;='Inputs &amp; Summary'!$B$15,"Interest-Only",IF(A144&lt;='Inputs &amp; Summary'!$B$17,"Repayment",""))</f>
        <v>Repayment</v>
      </c>
      <c r="D144" s="18" t="n">
        <f aca="false">IF(C144="",0,H143)</f>
        <v>383020.098411941</v>
      </c>
      <c r="E144" s="18" t="n">
        <f aca="false">IF(C144="",0,D144*'Inputs &amp; Summary'!$B$18)</f>
        <v>2393.87561507463</v>
      </c>
      <c r="F144" s="18" t="n">
        <f aca="false">IF(C144="",0,IF(C144="Interest-Only",E144,MIN(D144+E144,'Inputs &amp; Summary'!$B$21)))</f>
        <v>3222.37277420723</v>
      </c>
      <c r="G144" s="18" t="n">
        <f aca="false">IF(C144="",0,F144-E144)</f>
        <v>828.497159132598</v>
      </c>
      <c r="H144" s="18" t="n">
        <f aca="false">IF(C144="",0,MAX(0,D144-G144))</f>
        <v>382191.601252808</v>
      </c>
    </row>
    <row r="145" customFormat="false" ht="15" hidden="false" customHeight="false" outlineLevel="0" collapsed="false">
      <c r="A145" s="19" t="n">
        <v>144</v>
      </c>
      <c r="B145" s="20" t="n">
        <f aca="false">IF(A145&gt;'Inputs &amp; Summary'!$B$17,"",EDATE('Inputs &amp; Summary'!$B$11,A145))</f>
        <v>50618</v>
      </c>
      <c r="C145" s="19" t="str">
        <f aca="false">IF(A145&lt;='Inputs &amp; Summary'!$B$15,"Interest-Only",IF(A145&lt;='Inputs &amp; Summary'!$B$17,"Repayment",""))</f>
        <v>Repayment</v>
      </c>
      <c r="D145" s="21" t="n">
        <f aca="false">IF(C145="",0,H144)</f>
        <v>382191.601252808</v>
      </c>
      <c r="E145" s="21" t="n">
        <f aca="false">IF(C145="",0,D145*'Inputs &amp; Summary'!$B$18)</f>
        <v>2388.69750783005</v>
      </c>
      <c r="F145" s="21" t="n">
        <f aca="false">IF(C145="",0,IF(C145="Interest-Only",E145,MIN(D145+E145,'Inputs &amp; Summary'!$B$21)))</f>
        <v>3222.37277420723</v>
      </c>
      <c r="G145" s="21" t="n">
        <f aca="false">IF(C145="",0,F145-E145)</f>
        <v>833.675266377177</v>
      </c>
      <c r="H145" s="21" t="n">
        <f aca="false">IF(C145="",0,MAX(0,D145-G145))</f>
        <v>381357.925986431</v>
      </c>
    </row>
    <row r="146" customFormat="false" ht="15" hidden="false" customHeight="false" outlineLevel="0" collapsed="false">
      <c r="A146" s="16" t="n">
        <v>145</v>
      </c>
      <c r="B146" s="17" t="n">
        <f aca="false">IF(A146&gt;'Inputs &amp; Summary'!$B$17,"",EDATE('Inputs &amp; Summary'!$B$11,A146))</f>
        <v>50649</v>
      </c>
      <c r="C146" s="16" t="str">
        <f aca="false">IF(A146&lt;='Inputs &amp; Summary'!$B$15,"Interest-Only",IF(A146&lt;='Inputs &amp; Summary'!$B$17,"Repayment",""))</f>
        <v>Repayment</v>
      </c>
      <c r="D146" s="18" t="n">
        <f aca="false">IF(C146="",0,H145)</f>
        <v>381357.925986431</v>
      </c>
      <c r="E146" s="18" t="n">
        <f aca="false">IF(C146="",0,D146*'Inputs &amp; Summary'!$B$18)</f>
        <v>2383.48703741519</v>
      </c>
      <c r="F146" s="18" t="n">
        <f aca="false">IF(C146="",0,IF(C146="Interest-Only",E146,MIN(D146+E146,'Inputs &amp; Summary'!$B$21)))</f>
        <v>3222.37277420723</v>
      </c>
      <c r="G146" s="18" t="n">
        <f aca="false">IF(C146="",0,F146-E146)</f>
        <v>838.885736792035</v>
      </c>
      <c r="H146" s="18" t="n">
        <f aca="false">IF(C146="",0,MAX(0,D146-G146))</f>
        <v>380519.040249639</v>
      </c>
    </row>
    <row r="147" customFormat="false" ht="15" hidden="false" customHeight="false" outlineLevel="0" collapsed="false">
      <c r="A147" s="19" t="n">
        <v>146</v>
      </c>
      <c r="B147" s="20" t="n">
        <f aca="false">IF(A147&gt;'Inputs &amp; Summary'!$B$17,"",EDATE('Inputs &amp; Summary'!$B$11,A147))</f>
        <v>50679</v>
      </c>
      <c r="C147" s="19" t="str">
        <f aca="false">IF(A147&lt;='Inputs &amp; Summary'!$B$15,"Interest-Only",IF(A147&lt;='Inputs &amp; Summary'!$B$17,"Repayment",""))</f>
        <v>Repayment</v>
      </c>
      <c r="D147" s="21" t="n">
        <f aca="false">IF(C147="",0,H146)</f>
        <v>380519.040249639</v>
      </c>
      <c r="E147" s="21" t="n">
        <f aca="false">IF(C147="",0,D147*'Inputs &amp; Summary'!$B$18)</f>
        <v>2378.24400156024</v>
      </c>
      <c r="F147" s="21" t="n">
        <f aca="false">IF(C147="",0,IF(C147="Interest-Only",E147,MIN(D147+E147,'Inputs &amp; Summary'!$B$21)))</f>
        <v>3222.37277420723</v>
      </c>
      <c r="G147" s="21" t="n">
        <f aca="false">IF(C147="",0,F147-E147)</f>
        <v>844.128772646985</v>
      </c>
      <c r="H147" s="21" t="n">
        <f aca="false">IF(C147="",0,MAX(0,D147-G147))</f>
        <v>379674.911476992</v>
      </c>
    </row>
    <row r="148" customFormat="false" ht="15" hidden="false" customHeight="false" outlineLevel="0" collapsed="false">
      <c r="A148" s="16" t="n">
        <v>147</v>
      </c>
      <c r="B148" s="17" t="n">
        <f aca="false">IF(A148&gt;'Inputs &amp; Summary'!$B$17,"",EDATE('Inputs &amp; Summary'!$B$11,A148))</f>
        <v>50710</v>
      </c>
      <c r="C148" s="16" t="str">
        <f aca="false">IF(A148&lt;='Inputs &amp; Summary'!$B$15,"Interest-Only",IF(A148&lt;='Inputs &amp; Summary'!$B$17,"Repayment",""))</f>
        <v>Repayment</v>
      </c>
      <c r="D148" s="18" t="n">
        <f aca="false">IF(C148="",0,H147)</f>
        <v>379674.911476992</v>
      </c>
      <c r="E148" s="18" t="n">
        <f aca="false">IF(C148="",0,D148*'Inputs &amp; Summary'!$B$18)</f>
        <v>2372.9681967312</v>
      </c>
      <c r="F148" s="18" t="n">
        <f aca="false">IF(C148="",0,IF(C148="Interest-Only",E148,MIN(D148+E148,'Inputs &amp; Summary'!$B$21)))</f>
        <v>3222.37277420723</v>
      </c>
      <c r="G148" s="18" t="n">
        <f aca="false">IF(C148="",0,F148-E148)</f>
        <v>849.404577476028</v>
      </c>
      <c r="H148" s="18" t="n">
        <f aca="false">IF(C148="",0,MAX(0,D148-G148))</f>
        <v>378825.506899516</v>
      </c>
    </row>
    <row r="149" customFormat="false" ht="15" hidden="false" customHeight="false" outlineLevel="0" collapsed="false">
      <c r="A149" s="19" t="n">
        <v>148</v>
      </c>
      <c r="B149" s="20" t="n">
        <f aca="false">IF(A149&gt;'Inputs &amp; Summary'!$B$17,"",EDATE('Inputs &amp; Summary'!$B$11,A149))</f>
        <v>50740</v>
      </c>
      <c r="C149" s="19" t="str">
        <f aca="false">IF(A149&lt;='Inputs &amp; Summary'!$B$15,"Interest-Only",IF(A149&lt;='Inputs &amp; Summary'!$B$17,"Repayment",""))</f>
        <v>Repayment</v>
      </c>
      <c r="D149" s="21" t="n">
        <f aca="false">IF(C149="",0,H148)</f>
        <v>378825.506899516</v>
      </c>
      <c r="E149" s="21" t="n">
        <f aca="false">IF(C149="",0,D149*'Inputs &amp; Summary'!$B$18)</f>
        <v>2367.65941812198</v>
      </c>
      <c r="F149" s="21" t="n">
        <f aca="false">IF(C149="",0,IF(C149="Interest-Only",E149,MIN(D149+E149,'Inputs &amp; Summary'!$B$21)))</f>
        <v>3222.37277420723</v>
      </c>
      <c r="G149" s="21" t="n">
        <f aca="false">IF(C149="",0,F149-E149)</f>
        <v>854.713356085254</v>
      </c>
      <c r="H149" s="21" t="n">
        <f aca="false">IF(C149="",0,MAX(0,D149-G149))</f>
        <v>377970.793543431</v>
      </c>
    </row>
    <row r="150" customFormat="false" ht="15" hidden="false" customHeight="false" outlineLevel="0" collapsed="false">
      <c r="A150" s="16" t="n">
        <v>149</v>
      </c>
      <c r="B150" s="17" t="n">
        <f aca="false">IF(A150&gt;'Inputs &amp; Summary'!$B$17,"",EDATE('Inputs &amp; Summary'!$B$11,A150))</f>
        <v>50771</v>
      </c>
      <c r="C150" s="16" t="str">
        <f aca="false">IF(A150&lt;='Inputs &amp; Summary'!$B$15,"Interest-Only",IF(A150&lt;='Inputs &amp; Summary'!$B$17,"Repayment",""))</f>
        <v>Repayment</v>
      </c>
      <c r="D150" s="18" t="n">
        <f aca="false">IF(C150="",0,H149)</f>
        <v>377970.793543431</v>
      </c>
      <c r="E150" s="18" t="n">
        <f aca="false">IF(C150="",0,D150*'Inputs &amp; Summary'!$B$18)</f>
        <v>2362.31745964644</v>
      </c>
      <c r="F150" s="18" t="n">
        <f aca="false">IF(C150="",0,IF(C150="Interest-Only",E150,MIN(D150+E150,'Inputs &amp; Summary'!$B$21)))</f>
        <v>3222.37277420723</v>
      </c>
      <c r="G150" s="18" t="n">
        <f aca="false">IF(C150="",0,F150-E150)</f>
        <v>860.055314560786</v>
      </c>
      <c r="H150" s="18" t="n">
        <f aca="false">IF(C150="",0,MAX(0,D150-G150))</f>
        <v>377110.73822887</v>
      </c>
    </row>
    <row r="151" customFormat="false" ht="15" hidden="false" customHeight="false" outlineLevel="0" collapsed="false">
      <c r="A151" s="19" t="n">
        <v>150</v>
      </c>
      <c r="B151" s="20" t="n">
        <f aca="false">IF(A151&gt;'Inputs &amp; Summary'!$B$17,"",EDATE('Inputs &amp; Summary'!$B$11,A151))</f>
        <v>50802</v>
      </c>
      <c r="C151" s="19" t="str">
        <f aca="false">IF(A151&lt;='Inputs &amp; Summary'!$B$15,"Interest-Only",IF(A151&lt;='Inputs &amp; Summary'!$B$17,"Repayment",""))</f>
        <v>Repayment</v>
      </c>
      <c r="D151" s="21" t="n">
        <f aca="false">IF(C151="",0,H150)</f>
        <v>377110.73822887</v>
      </c>
      <c r="E151" s="21" t="n">
        <f aca="false">IF(C151="",0,D151*'Inputs &amp; Summary'!$B$18)</f>
        <v>2356.94211393044</v>
      </c>
      <c r="F151" s="21" t="n">
        <f aca="false">IF(C151="",0,IF(C151="Interest-Only",E151,MIN(D151+E151,'Inputs &amp; Summary'!$B$21)))</f>
        <v>3222.37277420723</v>
      </c>
      <c r="G151" s="21" t="n">
        <f aca="false">IF(C151="",0,F151-E151)</f>
        <v>865.430660276791</v>
      </c>
      <c r="H151" s="21" t="n">
        <f aca="false">IF(C151="",0,MAX(0,D151-G151))</f>
        <v>376245.307568593</v>
      </c>
    </row>
    <row r="152" customFormat="false" ht="15" hidden="false" customHeight="false" outlineLevel="0" collapsed="false">
      <c r="A152" s="16" t="n">
        <v>151</v>
      </c>
      <c r="B152" s="17" t="n">
        <f aca="false">IF(A152&gt;'Inputs &amp; Summary'!$B$17,"",EDATE('Inputs &amp; Summary'!$B$11,A152))</f>
        <v>50830</v>
      </c>
      <c r="C152" s="16" t="str">
        <f aca="false">IF(A152&lt;='Inputs &amp; Summary'!$B$15,"Interest-Only",IF(A152&lt;='Inputs &amp; Summary'!$B$17,"Repayment",""))</f>
        <v>Repayment</v>
      </c>
      <c r="D152" s="18" t="n">
        <f aca="false">IF(C152="",0,H151)</f>
        <v>376245.307568593</v>
      </c>
      <c r="E152" s="18" t="n">
        <f aca="false">IF(C152="",0,D152*'Inputs &amp; Summary'!$B$18)</f>
        <v>2351.53317230371</v>
      </c>
      <c r="F152" s="18" t="n">
        <f aca="false">IF(C152="",0,IF(C152="Interest-Only",E152,MIN(D152+E152,'Inputs &amp; Summary'!$B$21)))</f>
        <v>3222.37277420723</v>
      </c>
      <c r="G152" s="18" t="n">
        <f aca="false">IF(C152="",0,F152-E152)</f>
        <v>870.839601903521</v>
      </c>
      <c r="H152" s="18" t="n">
        <f aca="false">IF(C152="",0,MAX(0,D152-G152))</f>
        <v>375374.46796669</v>
      </c>
    </row>
    <row r="153" customFormat="false" ht="15" hidden="false" customHeight="false" outlineLevel="0" collapsed="false">
      <c r="A153" s="19" t="n">
        <v>152</v>
      </c>
      <c r="B153" s="20" t="n">
        <f aca="false">IF(A153&gt;'Inputs &amp; Summary'!$B$17,"",EDATE('Inputs &amp; Summary'!$B$11,A153))</f>
        <v>50861</v>
      </c>
      <c r="C153" s="19" t="str">
        <f aca="false">IF(A153&lt;='Inputs &amp; Summary'!$B$15,"Interest-Only",IF(A153&lt;='Inputs &amp; Summary'!$B$17,"Repayment",""))</f>
        <v>Repayment</v>
      </c>
      <c r="D153" s="21" t="n">
        <f aca="false">IF(C153="",0,H152)</f>
        <v>375374.46796669</v>
      </c>
      <c r="E153" s="21" t="n">
        <f aca="false">IF(C153="",0,D153*'Inputs &amp; Summary'!$B$18)</f>
        <v>2346.09042479181</v>
      </c>
      <c r="F153" s="21" t="n">
        <f aca="false">IF(C153="",0,IF(C153="Interest-Only",E153,MIN(D153+E153,'Inputs &amp; Summary'!$B$21)))</f>
        <v>3222.37277420723</v>
      </c>
      <c r="G153" s="21" t="n">
        <f aca="false">IF(C153="",0,F153-E153)</f>
        <v>876.282349415418</v>
      </c>
      <c r="H153" s="21" t="n">
        <f aca="false">IF(C153="",0,MAX(0,D153-G153))</f>
        <v>374498.185617274</v>
      </c>
    </row>
    <row r="154" customFormat="false" ht="15" hidden="false" customHeight="false" outlineLevel="0" collapsed="false">
      <c r="A154" s="16" t="n">
        <v>153</v>
      </c>
      <c r="B154" s="17" t="n">
        <f aca="false">IF(A154&gt;'Inputs &amp; Summary'!$B$17,"",EDATE('Inputs &amp; Summary'!$B$11,A154))</f>
        <v>50891</v>
      </c>
      <c r="C154" s="16" t="str">
        <f aca="false">IF(A154&lt;='Inputs &amp; Summary'!$B$15,"Interest-Only",IF(A154&lt;='Inputs &amp; Summary'!$B$17,"Repayment",""))</f>
        <v>Repayment</v>
      </c>
      <c r="D154" s="18" t="n">
        <f aca="false">IF(C154="",0,H153)</f>
        <v>374498.185617274</v>
      </c>
      <c r="E154" s="18" t="n">
        <f aca="false">IF(C154="",0,D154*'Inputs &amp; Summary'!$B$18)</f>
        <v>2340.61366010796</v>
      </c>
      <c r="F154" s="18" t="n">
        <f aca="false">IF(C154="",0,IF(C154="Interest-Only",E154,MIN(D154+E154,'Inputs &amp; Summary'!$B$21)))</f>
        <v>3222.37277420723</v>
      </c>
      <c r="G154" s="18" t="n">
        <f aca="false">IF(C154="",0,F154-E154)</f>
        <v>881.759114099265</v>
      </c>
      <c r="H154" s="18" t="n">
        <f aca="false">IF(C154="",0,MAX(0,D154-G154))</f>
        <v>373616.426503175</v>
      </c>
    </row>
    <row r="155" customFormat="false" ht="15" hidden="false" customHeight="false" outlineLevel="0" collapsed="false">
      <c r="A155" s="19" t="n">
        <v>154</v>
      </c>
      <c r="B155" s="20" t="n">
        <f aca="false">IF(A155&gt;'Inputs &amp; Summary'!$B$17,"",EDATE('Inputs &amp; Summary'!$B$11,A155))</f>
        <v>50922</v>
      </c>
      <c r="C155" s="19" t="str">
        <f aca="false">IF(A155&lt;='Inputs &amp; Summary'!$B$15,"Interest-Only",IF(A155&lt;='Inputs &amp; Summary'!$B$17,"Repayment",""))</f>
        <v>Repayment</v>
      </c>
      <c r="D155" s="21" t="n">
        <f aca="false">IF(C155="",0,H154)</f>
        <v>373616.426503175</v>
      </c>
      <c r="E155" s="21" t="n">
        <f aca="false">IF(C155="",0,D155*'Inputs &amp; Summary'!$B$18)</f>
        <v>2335.10266564484</v>
      </c>
      <c r="F155" s="21" t="n">
        <f aca="false">IF(C155="",0,IF(C155="Interest-Only",E155,MIN(D155+E155,'Inputs &amp; Summary'!$B$21)))</f>
        <v>3222.37277420723</v>
      </c>
      <c r="G155" s="21" t="n">
        <f aca="false">IF(C155="",0,F155-E155)</f>
        <v>887.270108562385</v>
      </c>
      <c r="H155" s="21" t="n">
        <f aca="false">IF(C155="",0,MAX(0,D155-G155))</f>
        <v>372729.156394613</v>
      </c>
    </row>
    <row r="156" customFormat="false" ht="15" hidden="false" customHeight="false" outlineLevel="0" collapsed="false">
      <c r="A156" s="16" t="n">
        <v>155</v>
      </c>
      <c r="B156" s="17" t="n">
        <f aca="false">IF(A156&gt;'Inputs &amp; Summary'!$B$17,"",EDATE('Inputs &amp; Summary'!$B$11,A156))</f>
        <v>50952</v>
      </c>
      <c r="C156" s="16" t="str">
        <f aca="false">IF(A156&lt;='Inputs &amp; Summary'!$B$15,"Interest-Only",IF(A156&lt;='Inputs &amp; Summary'!$B$17,"Repayment",""))</f>
        <v>Repayment</v>
      </c>
      <c r="D156" s="18" t="n">
        <f aca="false">IF(C156="",0,H155)</f>
        <v>372729.156394613</v>
      </c>
      <c r="E156" s="18" t="n">
        <f aca="false">IF(C156="",0,D156*'Inputs &amp; Summary'!$B$18)</f>
        <v>2329.55722746633</v>
      </c>
      <c r="F156" s="18" t="n">
        <f aca="false">IF(C156="",0,IF(C156="Interest-Only",E156,MIN(D156+E156,'Inputs &amp; Summary'!$B$21)))</f>
        <v>3222.37277420723</v>
      </c>
      <c r="G156" s="18" t="n">
        <f aca="false">IF(C156="",0,F156-E156)</f>
        <v>892.8155467409</v>
      </c>
      <c r="H156" s="18" t="n">
        <f aca="false">IF(C156="",0,MAX(0,D156-G156))</f>
        <v>371836.340847872</v>
      </c>
    </row>
    <row r="157" customFormat="false" ht="15" hidden="false" customHeight="false" outlineLevel="0" collapsed="false">
      <c r="A157" s="19" t="n">
        <v>156</v>
      </c>
      <c r="B157" s="20" t="n">
        <f aca="false">IF(A157&gt;'Inputs &amp; Summary'!$B$17,"",EDATE('Inputs &amp; Summary'!$B$11,A157))</f>
        <v>50983</v>
      </c>
      <c r="C157" s="19" t="str">
        <f aca="false">IF(A157&lt;='Inputs &amp; Summary'!$B$15,"Interest-Only",IF(A157&lt;='Inputs &amp; Summary'!$B$17,"Repayment",""))</f>
        <v>Repayment</v>
      </c>
      <c r="D157" s="21" t="n">
        <f aca="false">IF(C157="",0,H156)</f>
        <v>371836.340847872</v>
      </c>
      <c r="E157" s="21" t="n">
        <f aca="false">IF(C157="",0,D157*'Inputs &amp; Summary'!$B$18)</f>
        <v>2323.9771302992</v>
      </c>
      <c r="F157" s="21" t="n">
        <f aca="false">IF(C157="",0,IF(C157="Interest-Only",E157,MIN(D157+E157,'Inputs &amp; Summary'!$B$21)))</f>
        <v>3222.37277420723</v>
      </c>
      <c r="G157" s="21" t="n">
        <f aca="false">IF(C157="",0,F157-E157)</f>
        <v>898.39564390803</v>
      </c>
      <c r="H157" s="21" t="n">
        <f aca="false">IF(C157="",0,MAX(0,D157-G157))</f>
        <v>370937.945203964</v>
      </c>
    </row>
    <row r="158" customFormat="false" ht="15" hidden="false" customHeight="false" outlineLevel="0" collapsed="false">
      <c r="A158" s="16" t="n">
        <v>157</v>
      </c>
      <c r="B158" s="17" t="n">
        <f aca="false">IF(A158&gt;'Inputs &amp; Summary'!$B$17,"",EDATE('Inputs &amp; Summary'!$B$11,A158))</f>
        <v>51014</v>
      </c>
      <c r="C158" s="16" t="str">
        <f aca="false">IF(A158&lt;='Inputs &amp; Summary'!$B$15,"Interest-Only",IF(A158&lt;='Inputs &amp; Summary'!$B$17,"Repayment",""))</f>
        <v>Repayment</v>
      </c>
      <c r="D158" s="18" t="n">
        <f aca="false">IF(C158="",0,H157)</f>
        <v>370937.945203964</v>
      </c>
      <c r="E158" s="18" t="n">
        <f aca="false">IF(C158="",0,D158*'Inputs &amp; Summary'!$B$18)</f>
        <v>2318.36215752477</v>
      </c>
      <c r="F158" s="18" t="n">
        <f aca="false">IF(C158="",0,IF(C158="Interest-Only",E158,MIN(D158+E158,'Inputs &amp; Summary'!$B$21)))</f>
        <v>3222.37277420723</v>
      </c>
      <c r="G158" s="18" t="n">
        <f aca="false">IF(C158="",0,F158-E158)</f>
        <v>904.010616682455</v>
      </c>
      <c r="H158" s="18" t="n">
        <f aca="false">IF(C158="",0,MAX(0,D158-G158))</f>
        <v>370033.934587281</v>
      </c>
    </row>
    <row r="159" customFormat="false" ht="15" hidden="false" customHeight="false" outlineLevel="0" collapsed="false">
      <c r="A159" s="19" t="n">
        <v>158</v>
      </c>
      <c r="B159" s="20" t="n">
        <f aca="false">IF(A159&gt;'Inputs &amp; Summary'!$B$17,"",EDATE('Inputs &amp; Summary'!$B$11,A159))</f>
        <v>51044</v>
      </c>
      <c r="C159" s="19" t="str">
        <f aca="false">IF(A159&lt;='Inputs &amp; Summary'!$B$15,"Interest-Only",IF(A159&lt;='Inputs &amp; Summary'!$B$17,"Repayment",""))</f>
        <v>Repayment</v>
      </c>
      <c r="D159" s="21" t="n">
        <f aca="false">IF(C159="",0,H158)</f>
        <v>370033.934587281</v>
      </c>
      <c r="E159" s="21" t="n">
        <f aca="false">IF(C159="",0,D159*'Inputs &amp; Summary'!$B$18)</f>
        <v>2312.71209117051</v>
      </c>
      <c r="F159" s="21" t="n">
        <f aca="false">IF(C159="",0,IF(C159="Interest-Only",E159,MIN(D159+E159,'Inputs &amp; Summary'!$B$21)))</f>
        <v>3222.37277420723</v>
      </c>
      <c r="G159" s="21" t="n">
        <f aca="false">IF(C159="",0,F159-E159)</f>
        <v>909.660683036721</v>
      </c>
      <c r="H159" s="21" t="n">
        <f aca="false">IF(C159="",0,MAX(0,D159-G159))</f>
        <v>369124.273904245</v>
      </c>
    </row>
    <row r="160" customFormat="false" ht="15" hidden="false" customHeight="false" outlineLevel="0" collapsed="false">
      <c r="A160" s="16" t="n">
        <v>159</v>
      </c>
      <c r="B160" s="17" t="n">
        <f aca="false">IF(A160&gt;'Inputs &amp; Summary'!$B$17,"",EDATE('Inputs &amp; Summary'!$B$11,A160))</f>
        <v>51075</v>
      </c>
      <c r="C160" s="16" t="str">
        <f aca="false">IF(A160&lt;='Inputs &amp; Summary'!$B$15,"Interest-Only",IF(A160&lt;='Inputs &amp; Summary'!$B$17,"Repayment",""))</f>
        <v>Repayment</v>
      </c>
      <c r="D160" s="18" t="n">
        <f aca="false">IF(C160="",0,H159)</f>
        <v>369124.273904245</v>
      </c>
      <c r="E160" s="18" t="n">
        <f aca="false">IF(C160="",0,D160*'Inputs &amp; Summary'!$B$18)</f>
        <v>2307.02671190153</v>
      </c>
      <c r="F160" s="18" t="n">
        <f aca="false">IF(C160="",0,IF(C160="Interest-Only",E160,MIN(D160+E160,'Inputs &amp; Summary'!$B$21)))</f>
        <v>3222.37277420723</v>
      </c>
      <c r="G160" s="18" t="n">
        <f aca="false">IF(C160="",0,F160-E160)</f>
        <v>915.3460623057</v>
      </c>
      <c r="H160" s="18" t="n">
        <f aca="false">IF(C160="",0,MAX(0,D160-G160))</f>
        <v>368208.927841939</v>
      </c>
    </row>
    <row r="161" customFormat="false" ht="15" hidden="false" customHeight="false" outlineLevel="0" collapsed="false">
      <c r="A161" s="19" t="n">
        <v>160</v>
      </c>
      <c r="B161" s="20" t="n">
        <f aca="false">IF(A161&gt;'Inputs &amp; Summary'!$B$17,"",EDATE('Inputs &amp; Summary'!$B$11,A161))</f>
        <v>51105</v>
      </c>
      <c r="C161" s="19" t="str">
        <f aca="false">IF(A161&lt;='Inputs &amp; Summary'!$B$15,"Interest-Only",IF(A161&lt;='Inputs &amp; Summary'!$B$17,"Repayment",""))</f>
        <v>Repayment</v>
      </c>
      <c r="D161" s="21" t="n">
        <f aca="false">IF(C161="",0,H160)</f>
        <v>368208.927841939</v>
      </c>
      <c r="E161" s="21" t="n">
        <f aca="false">IF(C161="",0,D161*'Inputs &amp; Summary'!$B$18)</f>
        <v>2301.30579901212</v>
      </c>
      <c r="F161" s="21" t="n">
        <f aca="false">IF(C161="",0,IF(C161="Interest-Only",E161,MIN(D161+E161,'Inputs &amp; Summary'!$B$21)))</f>
        <v>3222.37277420723</v>
      </c>
      <c r="G161" s="21" t="n">
        <f aca="false">IF(C161="",0,F161-E161)</f>
        <v>921.066975195111</v>
      </c>
      <c r="H161" s="21" t="n">
        <f aca="false">IF(C161="",0,MAX(0,D161-G161))</f>
        <v>367287.860866744</v>
      </c>
    </row>
    <row r="162" customFormat="false" ht="15" hidden="false" customHeight="false" outlineLevel="0" collapsed="false">
      <c r="A162" s="16" t="n">
        <v>161</v>
      </c>
      <c r="B162" s="17" t="n">
        <f aca="false">IF(A162&gt;'Inputs &amp; Summary'!$B$17,"",EDATE('Inputs &amp; Summary'!$B$11,A162))</f>
        <v>51136</v>
      </c>
      <c r="C162" s="16" t="str">
        <f aca="false">IF(A162&lt;='Inputs &amp; Summary'!$B$15,"Interest-Only",IF(A162&lt;='Inputs &amp; Summary'!$B$17,"Repayment",""))</f>
        <v>Repayment</v>
      </c>
      <c r="D162" s="18" t="n">
        <f aca="false">IF(C162="",0,H161)</f>
        <v>367287.860866744</v>
      </c>
      <c r="E162" s="18" t="n">
        <f aca="false">IF(C162="",0,D162*'Inputs &amp; Summary'!$B$18)</f>
        <v>2295.54913041715</v>
      </c>
      <c r="F162" s="18" t="n">
        <f aca="false">IF(C162="",0,IF(C162="Interest-Only",E162,MIN(D162+E162,'Inputs &amp; Summary'!$B$21)))</f>
        <v>3222.37277420723</v>
      </c>
      <c r="G162" s="18" t="n">
        <f aca="false">IF(C162="",0,F162-E162)</f>
        <v>926.823643790081</v>
      </c>
      <c r="H162" s="18" t="n">
        <f aca="false">IF(C162="",0,MAX(0,D162-G162))</f>
        <v>366361.037222954</v>
      </c>
    </row>
    <row r="163" customFormat="false" ht="15" hidden="false" customHeight="false" outlineLevel="0" collapsed="false">
      <c r="A163" s="19" t="n">
        <v>162</v>
      </c>
      <c r="B163" s="20" t="n">
        <f aca="false">IF(A163&gt;'Inputs &amp; Summary'!$B$17,"",EDATE('Inputs &amp; Summary'!$B$11,A163))</f>
        <v>51167</v>
      </c>
      <c r="C163" s="19" t="str">
        <f aca="false">IF(A163&lt;='Inputs &amp; Summary'!$B$15,"Interest-Only",IF(A163&lt;='Inputs &amp; Summary'!$B$17,"Repayment",""))</f>
        <v>Repayment</v>
      </c>
      <c r="D163" s="21" t="n">
        <f aca="false">IF(C163="",0,H162)</f>
        <v>366361.037222954</v>
      </c>
      <c r="E163" s="21" t="n">
        <f aca="false">IF(C163="",0,D163*'Inputs &amp; Summary'!$B$18)</f>
        <v>2289.75648264346</v>
      </c>
      <c r="F163" s="21" t="n">
        <f aca="false">IF(C163="",0,IF(C163="Interest-Only",E163,MIN(D163+E163,'Inputs &amp; Summary'!$B$21)))</f>
        <v>3222.37277420723</v>
      </c>
      <c r="G163" s="21" t="n">
        <f aca="false">IF(C163="",0,F163-E163)</f>
        <v>932.616291563768</v>
      </c>
      <c r="H163" s="21" t="n">
        <f aca="false">IF(C163="",0,MAX(0,D163-G163))</f>
        <v>365428.42093139</v>
      </c>
    </row>
    <row r="164" customFormat="false" ht="15" hidden="false" customHeight="false" outlineLevel="0" collapsed="false">
      <c r="A164" s="16" t="n">
        <v>163</v>
      </c>
      <c r="B164" s="17" t="n">
        <f aca="false">IF(A164&gt;'Inputs &amp; Summary'!$B$17,"",EDATE('Inputs &amp; Summary'!$B$11,A164))</f>
        <v>51196</v>
      </c>
      <c r="C164" s="16" t="str">
        <f aca="false">IF(A164&lt;='Inputs &amp; Summary'!$B$15,"Interest-Only",IF(A164&lt;='Inputs &amp; Summary'!$B$17,"Repayment",""))</f>
        <v>Repayment</v>
      </c>
      <c r="D164" s="18" t="n">
        <f aca="false">IF(C164="",0,H163)</f>
        <v>365428.42093139</v>
      </c>
      <c r="E164" s="18" t="n">
        <f aca="false">IF(C164="",0,D164*'Inputs &amp; Summary'!$B$18)</f>
        <v>2283.92763082119</v>
      </c>
      <c r="F164" s="18" t="n">
        <f aca="false">IF(C164="",0,IF(C164="Interest-Only",E164,MIN(D164+E164,'Inputs &amp; Summary'!$B$21)))</f>
        <v>3222.37277420723</v>
      </c>
      <c r="G164" s="18" t="n">
        <f aca="false">IF(C164="",0,F164-E164)</f>
        <v>938.445143386042</v>
      </c>
      <c r="H164" s="18" t="n">
        <f aca="false">IF(C164="",0,MAX(0,D164-G164))</f>
        <v>364489.975788004</v>
      </c>
    </row>
    <row r="165" customFormat="false" ht="15" hidden="false" customHeight="false" outlineLevel="0" collapsed="false">
      <c r="A165" s="19" t="n">
        <v>164</v>
      </c>
      <c r="B165" s="20" t="n">
        <f aca="false">IF(A165&gt;'Inputs &amp; Summary'!$B$17,"",EDATE('Inputs &amp; Summary'!$B$11,A165))</f>
        <v>51227</v>
      </c>
      <c r="C165" s="19" t="str">
        <f aca="false">IF(A165&lt;='Inputs &amp; Summary'!$B$15,"Interest-Only",IF(A165&lt;='Inputs &amp; Summary'!$B$17,"Repayment",""))</f>
        <v>Repayment</v>
      </c>
      <c r="D165" s="21" t="n">
        <f aca="false">IF(C165="",0,H164)</f>
        <v>364489.975788004</v>
      </c>
      <c r="E165" s="21" t="n">
        <f aca="false">IF(C165="",0,D165*'Inputs &amp; Summary'!$B$18)</f>
        <v>2278.06234867502</v>
      </c>
      <c r="F165" s="21" t="n">
        <f aca="false">IF(C165="",0,IF(C165="Interest-Only",E165,MIN(D165+E165,'Inputs &amp; Summary'!$B$21)))</f>
        <v>3222.37277420723</v>
      </c>
      <c r="G165" s="21" t="n">
        <f aca="false">IF(C165="",0,F165-E165)</f>
        <v>944.310425532205</v>
      </c>
      <c r="H165" s="21" t="n">
        <f aca="false">IF(C165="",0,MAX(0,D165-G165))</f>
        <v>363545.665362472</v>
      </c>
    </row>
    <row r="166" customFormat="false" ht="15" hidden="false" customHeight="false" outlineLevel="0" collapsed="false">
      <c r="A166" s="16" t="n">
        <v>165</v>
      </c>
      <c r="B166" s="17" t="n">
        <f aca="false">IF(A166&gt;'Inputs &amp; Summary'!$B$17,"",EDATE('Inputs &amp; Summary'!$B$11,A166))</f>
        <v>51257</v>
      </c>
      <c r="C166" s="16" t="str">
        <f aca="false">IF(A166&lt;='Inputs &amp; Summary'!$B$15,"Interest-Only",IF(A166&lt;='Inputs &amp; Summary'!$B$17,"Repayment",""))</f>
        <v>Repayment</v>
      </c>
      <c r="D166" s="18" t="n">
        <f aca="false">IF(C166="",0,H165)</f>
        <v>363545.665362472</v>
      </c>
      <c r="E166" s="18" t="n">
        <f aca="false">IF(C166="",0,D166*'Inputs &amp; Summary'!$B$18)</f>
        <v>2272.16040851545</v>
      </c>
      <c r="F166" s="18" t="n">
        <f aca="false">IF(C166="",0,IF(C166="Interest-Only",E166,MIN(D166+E166,'Inputs &amp; Summary'!$B$21)))</f>
        <v>3222.37277420723</v>
      </c>
      <c r="G166" s="18" t="n">
        <f aca="false">IF(C166="",0,F166-E166)</f>
        <v>950.212365691781</v>
      </c>
      <c r="H166" s="18" t="n">
        <f aca="false">IF(C166="",0,MAX(0,D166-G166))</f>
        <v>362595.45299678</v>
      </c>
    </row>
    <row r="167" customFormat="false" ht="15" hidden="false" customHeight="false" outlineLevel="0" collapsed="false">
      <c r="A167" s="19" t="n">
        <v>166</v>
      </c>
      <c r="B167" s="20" t="n">
        <f aca="false">IF(A167&gt;'Inputs &amp; Summary'!$B$17,"",EDATE('Inputs &amp; Summary'!$B$11,A167))</f>
        <v>51288</v>
      </c>
      <c r="C167" s="19" t="str">
        <f aca="false">IF(A167&lt;='Inputs &amp; Summary'!$B$15,"Interest-Only",IF(A167&lt;='Inputs &amp; Summary'!$B$17,"Repayment",""))</f>
        <v>Repayment</v>
      </c>
      <c r="D167" s="21" t="n">
        <f aca="false">IF(C167="",0,H166)</f>
        <v>362595.45299678</v>
      </c>
      <c r="E167" s="21" t="n">
        <f aca="false">IF(C167="",0,D167*'Inputs &amp; Summary'!$B$18)</f>
        <v>2266.22158122987</v>
      </c>
      <c r="F167" s="21" t="n">
        <f aca="false">IF(C167="",0,IF(C167="Interest-Only",E167,MIN(D167+E167,'Inputs &amp; Summary'!$B$21)))</f>
        <v>3222.37277420723</v>
      </c>
      <c r="G167" s="21" t="n">
        <f aca="false">IF(C167="",0,F167-E167)</f>
        <v>956.151192977355</v>
      </c>
      <c r="H167" s="21" t="n">
        <f aca="false">IF(C167="",0,MAX(0,D167-G167))</f>
        <v>361639.301803803</v>
      </c>
    </row>
    <row r="168" customFormat="false" ht="15" hidden="false" customHeight="false" outlineLevel="0" collapsed="false">
      <c r="A168" s="16" t="n">
        <v>167</v>
      </c>
      <c r="B168" s="17" t="n">
        <f aca="false">IF(A168&gt;'Inputs &amp; Summary'!$B$17,"",EDATE('Inputs &amp; Summary'!$B$11,A168))</f>
        <v>51318</v>
      </c>
      <c r="C168" s="16" t="str">
        <f aca="false">IF(A168&lt;='Inputs &amp; Summary'!$B$15,"Interest-Only",IF(A168&lt;='Inputs &amp; Summary'!$B$17,"Repayment",""))</f>
        <v>Repayment</v>
      </c>
      <c r="D168" s="18" t="n">
        <f aca="false">IF(C168="",0,H167)</f>
        <v>361639.301803803</v>
      </c>
      <c r="E168" s="18" t="n">
        <f aca="false">IF(C168="",0,D168*'Inputs &amp; Summary'!$B$18)</f>
        <v>2260.24563627377</v>
      </c>
      <c r="F168" s="18" t="n">
        <f aca="false">IF(C168="",0,IF(C168="Interest-Only",E168,MIN(D168+E168,'Inputs &amp; Summary'!$B$21)))</f>
        <v>3222.37277420723</v>
      </c>
      <c r="G168" s="18" t="n">
        <f aca="false">IF(C168="",0,F168-E168)</f>
        <v>962.127137933463</v>
      </c>
      <c r="H168" s="18" t="n">
        <f aca="false">IF(C168="",0,MAX(0,D168-G168))</f>
        <v>360677.174665869</v>
      </c>
    </row>
    <row r="169" customFormat="false" ht="15" hidden="false" customHeight="false" outlineLevel="0" collapsed="false">
      <c r="A169" s="19" t="n">
        <v>168</v>
      </c>
      <c r="B169" s="20" t="n">
        <f aca="false">IF(A169&gt;'Inputs &amp; Summary'!$B$17,"",EDATE('Inputs &amp; Summary'!$B$11,A169))</f>
        <v>51349</v>
      </c>
      <c r="C169" s="19" t="str">
        <f aca="false">IF(A169&lt;='Inputs &amp; Summary'!$B$15,"Interest-Only",IF(A169&lt;='Inputs &amp; Summary'!$B$17,"Repayment",""))</f>
        <v>Repayment</v>
      </c>
      <c r="D169" s="21" t="n">
        <f aca="false">IF(C169="",0,H168)</f>
        <v>360677.174665869</v>
      </c>
      <c r="E169" s="21" t="n">
        <f aca="false">IF(C169="",0,D169*'Inputs &amp; Summary'!$B$18)</f>
        <v>2254.23234166168</v>
      </c>
      <c r="F169" s="21" t="n">
        <f aca="false">IF(C169="",0,IF(C169="Interest-Only",E169,MIN(D169+E169,'Inputs &amp; Summary'!$B$21)))</f>
        <v>3222.37277420723</v>
      </c>
      <c r="G169" s="21" t="n">
        <f aca="false">IF(C169="",0,F169-E169)</f>
        <v>968.140432545547</v>
      </c>
      <c r="H169" s="21" t="n">
        <f aca="false">IF(C169="",0,MAX(0,D169-G169))</f>
        <v>359709.034233324</v>
      </c>
    </row>
    <row r="170" customFormat="false" ht="15" hidden="false" customHeight="false" outlineLevel="0" collapsed="false">
      <c r="A170" s="16" t="n">
        <v>169</v>
      </c>
      <c r="B170" s="17" t="n">
        <f aca="false">IF(A170&gt;'Inputs &amp; Summary'!$B$17,"",EDATE('Inputs &amp; Summary'!$B$11,A170))</f>
        <v>51380</v>
      </c>
      <c r="C170" s="16" t="str">
        <f aca="false">IF(A170&lt;='Inputs &amp; Summary'!$B$15,"Interest-Only",IF(A170&lt;='Inputs &amp; Summary'!$B$17,"Repayment",""))</f>
        <v>Repayment</v>
      </c>
      <c r="D170" s="18" t="n">
        <f aca="false">IF(C170="",0,H169)</f>
        <v>359709.034233324</v>
      </c>
      <c r="E170" s="18" t="n">
        <f aca="false">IF(C170="",0,D170*'Inputs &amp; Summary'!$B$18)</f>
        <v>2248.18146395827</v>
      </c>
      <c r="F170" s="18" t="n">
        <f aca="false">IF(C170="",0,IF(C170="Interest-Only",E170,MIN(D170+E170,'Inputs &amp; Summary'!$B$21)))</f>
        <v>3222.37277420723</v>
      </c>
      <c r="G170" s="18" t="n">
        <f aca="false">IF(C170="",0,F170-E170)</f>
        <v>974.191310248957</v>
      </c>
      <c r="H170" s="18" t="n">
        <f aca="false">IF(C170="",0,MAX(0,D170-G170))</f>
        <v>358734.842923075</v>
      </c>
    </row>
    <row r="171" customFormat="false" ht="15" hidden="false" customHeight="false" outlineLevel="0" collapsed="false">
      <c r="A171" s="19" t="n">
        <v>170</v>
      </c>
      <c r="B171" s="20" t="n">
        <f aca="false">IF(A171&gt;'Inputs &amp; Summary'!$B$17,"",EDATE('Inputs &amp; Summary'!$B$11,A171))</f>
        <v>51410</v>
      </c>
      <c r="C171" s="19" t="str">
        <f aca="false">IF(A171&lt;='Inputs &amp; Summary'!$B$15,"Interest-Only",IF(A171&lt;='Inputs &amp; Summary'!$B$17,"Repayment",""))</f>
        <v>Repayment</v>
      </c>
      <c r="D171" s="21" t="n">
        <f aca="false">IF(C171="",0,H170)</f>
        <v>358734.842923075</v>
      </c>
      <c r="E171" s="21" t="n">
        <f aca="false">IF(C171="",0,D171*'Inputs &amp; Summary'!$B$18)</f>
        <v>2242.09276826922</v>
      </c>
      <c r="F171" s="21" t="n">
        <f aca="false">IF(C171="",0,IF(C171="Interest-Only",E171,MIN(D171+E171,'Inputs &amp; Summary'!$B$21)))</f>
        <v>3222.37277420723</v>
      </c>
      <c r="G171" s="21" t="n">
        <f aca="false">IF(C171="",0,F171-E171)</f>
        <v>980.280005938013</v>
      </c>
      <c r="H171" s="21" t="n">
        <f aca="false">IF(C171="",0,MAX(0,D171-G171))</f>
        <v>357754.562917137</v>
      </c>
    </row>
    <row r="172" customFormat="false" ht="15" hidden="false" customHeight="false" outlineLevel="0" collapsed="false">
      <c r="A172" s="16" t="n">
        <v>171</v>
      </c>
      <c r="B172" s="17" t="n">
        <f aca="false">IF(A172&gt;'Inputs &amp; Summary'!$B$17,"",EDATE('Inputs &amp; Summary'!$B$11,A172))</f>
        <v>51441</v>
      </c>
      <c r="C172" s="16" t="str">
        <f aca="false">IF(A172&lt;='Inputs &amp; Summary'!$B$15,"Interest-Only",IF(A172&lt;='Inputs &amp; Summary'!$B$17,"Repayment",""))</f>
        <v>Repayment</v>
      </c>
      <c r="D172" s="18" t="n">
        <f aca="false">IF(C172="",0,H171)</f>
        <v>357754.562917137</v>
      </c>
      <c r="E172" s="18" t="n">
        <f aca="false">IF(C172="",0,D172*'Inputs &amp; Summary'!$B$18)</f>
        <v>2235.9660182321</v>
      </c>
      <c r="F172" s="18" t="n">
        <f aca="false">IF(C172="",0,IF(C172="Interest-Only",E172,MIN(D172+E172,'Inputs &amp; Summary'!$B$21)))</f>
        <v>3222.37277420723</v>
      </c>
      <c r="G172" s="18" t="n">
        <f aca="false">IF(C172="",0,F172-E172)</f>
        <v>986.406755975126</v>
      </c>
      <c r="H172" s="18" t="n">
        <f aca="false">IF(C172="",0,MAX(0,D172-G172))</f>
        <v>356768.156161161</v>
      </c>
    </row>
    <row r="173" customFormat="false" ht="15" hidden="false" customHeight="false" outlineLevel="0" collapsed="false">
      <c r="A173" s="19" t="n">
        <v>172</v>
      </c>
      <c r="B173" s="20" t="n">
        <f aca="false">IF(A173&gt;'Inputs &amp; Summary'!$B$17,"",EDATE('Inputs &amp; Summary'!$B$11,A173))</f>
        <v>51471</v>
      </c>
      <c r="C173" s="19" t="str">
        <f aca="false">IF(A173&lt;='Inputs &amp; Summary'!$B$15,"Interest-Only",IF(A173&lt;='Inputs &amp; Summary'!$B$17,"Repayment",""))</f>
        <v>Repayment</v>
      </c>
      <c r="D173" s="21" t="n">
        <f aca="false">IF(C173="",0,H172)</f>
        <v>356768.156161161</v>
      </c>
      <c r="E173" s="21" t="n">
        <f aca="false">IF(C173="",0,D173*'Inputs &amp; Summary'!$B$18)</f>
        <v>2229.80097600726</v>
      </c>
      <c r="F173" s="21" t="n">
        <f aca="false">IF(C173="",0,IF(C173="Interest-Only",E173,MIN(D173+E173,'Inputs &amp; Summary'!$B$21)))</f>
        <v>3222.37277420723</v>
      </c>
      <c r="G173" s="21" t="n">
        <f aca="false">IF(C173="",0,F173-E173)</f>
        <v>992.57179819997</v>
      </c>
      <c r="H173" s="21" t="n">
        <f aca="false">IF(C173="",0,MAX(0,D173-G173))</f>
        <v>355775.584362961</v>
      </c>
    </row>
    <row r="174" customFormat="false" ht="15" hidden="false" customHeight="false" outlineLevel="0" collapsed="false">
      <c r="A174" s="16" t="n">
        <v>173</v>
      </c>
      <c r="B174" s="17" t="n">
        <f aca="false">IF(A174&gt;'Inputs &amp; Summary'!$B$17,"",EDATE('Inputs &amp; Summary'!$B$11,A174))</f>
        <v>51502</v>
      </c>
      <c r="C174" s="16" t="str">
        <f aca="false">IF(A174&lt;='Inputs &amp; Summary'!$B$15,"Interest-Only",IF(A174&lt;='Inputs &amp; Summary'!$B$17,"Repayment",""))</f>
        <v>Repayment</v>
      </c>
      <c r="D174" s="18" t="n">
        <f aca="false">IF(C174="",0,H173)</f>
        <v>355775.584362961</v>
      </c>
      <c r="E174" s="18" t="n">
        <f aca="false">IF(C174="",0,D174*'Inputs &amp; Summary'!$B$18)</f>
        <v>2223.59740226851</v>
      </c>
      <c r="F174" s="18" t="n">
        <f aca="false">IF(C174="",0,IF(C174="Interest-Only",E174,MIN(D174+E174,'Inputs &amp; Summary'!$B$21)))</f>
        <v>3222.37277420723</v>
      </c>
      <c r="G174" s="18" t="n">
        <f aca="false">IF(C174="",0,F174-E174)</f>
        <v>998.77537193872</v>
      </c>
      <c r="H174" s="18" t="n">
        <f aca="false">IF(C174="",0,MAX(0,D174-G174))</f>
        <v>354776.808991023</v>
      </c>
    </row>
    <row r="175" customFormat="false" ht="15" hidden="false" customHeight="false" outlineLevel="0" collapsed="false">
      <c r="A175" s="19" t="n">
        <v>174</v>
      </c>
      <c r="B175" s="20" t="n">
        <f aca="false">IF(A175&gt;'Inputs &amp; Summary'!$B$17,"",EDATE('Inputs &amp; Summary'!$B$11,A175))</f>
        <v>51533</v>
      </c>
      <c r="C175" s="19" t="str">
        <f aca="false">IF(A175&lt;='Inputs &amp; Summary'!$B$15,"Interest-Only",IF(A175&lt;='Inputs &amp; Summary'!$B$17,"Repayment",""))</f>
        <v>Repayment</v>
      </c>
      <c r="D175" s="21" t="n">
        <f aca="false">IF(C175="",0,H174)</f>
        <v>354776.808991023</v>
      </c>
      <c r="E175" s="21" t="n">
        <f aca="false">IF(C175="",0,D175*'Inputs &amp; Summary'!$B$18)</f>
        <v>2217.35505619389</v>
      </c>
      <c r="F175" s="21" t="n">
        <f aca="false">IF(C175="",0,IF(C175="Interest-Only",E175,MIN(D175+E175,'Inputs &amp; Summary'!$B$21)))</f>
        <v>3222.37277420723</v>
      </c>
      <c r="G175" s="21" t="n">
        <f aca="false">IF(C175="",0,F175-E175)</f>
        <v>1005.01771801334</v>
      </c>
      <c r="H175" s="21" t="n">
        <f aca="false">IF(C175="",0,MAX(0,D175-G175))</f>
        <v>353771.791273009</v>
      </c>
    </row>
    <row r="176" customFormat="false" ht="15" hidden="false" customHeight="false" outlineLevel="0" collapsed="false">
      <c r="A176" s="16" t="n">
        <v>175</v>
      </c>
      <c r="B176" s="17" t="n">
        <f aca="false">IF(A176&gt;'Inputs &amp; Summary'!$B$17,"",EDATE('Inputs &amp; Summary'!$B$11,A176))</f>
        <v>51561</v>
      </c>
      <c r="C176" s="16" t="str">
        <f aca="false">IF(A176&lt;='Inputs &amp; Summary'!$B$15,"Interest-Only",IF(A176&lt;='Inputs &amp; Summary'!$B$17,"Repayment",""))</f>
        <v>Repayment</v>
      </c>
      <c r="D176" s="18" t="n">
        <f aca="false">IF(C176="",0,H175)</f>
        <v>353771.791273009</v>
      </c>
      <c r="E176" s="18" t="n">
        <f aca="false">IF(C176="",0,D176*'Inputs &amp; Summary'!$B$18)</f>
        <v>2211.07369545631</v>
      </c>
      <c r="F176" s="18" t="n">
        <f aca="false">IF(C176="",0,IF(C176="Interest-Only",E176,MIN(D176+E176,'Inputs &amp; Summary'!$B$21)))</f>
        <v>3222.37277420723</v>
      </c>
      <c r="G176" s="18" t="n">
        <f aca="false">IF(C176="",0,F176-E176)</f>
        <v>1011.29907875092</v>
      </c>
      <c r="H176" s="18" t="n">
        <f aca="false">IF(C176="",0,MAX(0,D176-G176))</f>
        <v>352760.492194259</v>
      </c>
    </row>
    <row r="177" customFormat="false" ht="15" hidden="false" customHeight="false" outlineLevel="0" collapsed="false">
      <c r="A177" s="19" t="n">
        <v>176</v>
      </c>
      <c r="B177" s="20" t="n">
        <f aca="false">IF(A177&gt;'Inputs &amp; Summary'!$B$17,"",EDATE('Inputs &amp; Summary'!$B$11,A177))</f>
        <v>51592</v>
      </c>
      <c r="C177" s="19" t="str">
        <f aca="false">IF(A177&lt;='Inputs &amp; Summary'!$B$15,"Interest-Only",IF(A177&lt;='Inputs &amp; Summary'!$B$17,"Repayment",""))</f>
        <v>Repayment</v>
      </c>
      <c r="D177" s="21" t="n">
        <f aca="false">IF(C177="",0,H176)</f>
        <v>352760.492194259</v>
      </c>
      <c r="E177" s="21" t="n">
        <f aca="false">IF(C177="",0,D177*'Inputs &amp; Summary'!$B$18)</f>
        <v>2204.75307621412</v>
      </c>
      <c r="F177" s="21" t="n">
        <f aca="false">IF(C177="",0,IF(C177="Interest-Only",E177,MIN(D177+E177,'Inputs &amp; Summary'!$B$21)))</f>
        <v>3222.37277420723</v>
      </c>
      <c r="G177" s="21" t="n">
        <f aca="false">IF(C177="",0,F177-E177)</f>
        <v>1017.61969799311</v>
      </c>
      <c r="H177" s="21" t="n">
        <f aca="false">IF(C177="",0,MAX(0,D177-G177))</f>
        <v>351742.872496265</v>
      </c>
    </row>
    <row r="178" customFormat="false" ht="15" hidden="false" customHeight="false" outlineLevel="0" collapsed="false">
      <c r="A178" s="16" t="n">
        <v>177</v>
      </c>
      <c r="B178" s="17" t="n">
        <f aca="false">IF(A178&gt;'Inputs &amp; Summary'!$B$17,"",EDATE('Inputs &amp; Summary'!$B$11,A178))</f>
        <v>51622</v>
      </c>
      <c r="C178" s="16" t="str">
        <f aca="false">IF(A178&lt;='Inputs &amp; Summary'!$B$15,"Interest-Only",IF(A178&lt;='Inputs &amp; Summary'!$B$17,"Repayment",""))</f>
        <v>Repayment</v>
      </c>
      <c r="D178" s="18" t="n">
        <f aca="false">IF(C178="",0,H177)</f>
        <v>351742.872496265</v>
      </c>
      <c r="E178" s="18" t="n">
        <f aca="false">IF(C178="",0,D178*'Inputs &amp; Summary'!$B$18)</f>
        <v>2198.39295310166</v>
      </c>
      <c r="F178" s="18" t="n">
        <f aca="false">IF(C178="",0,IF(C178="Interest-Only",E178,MIN(D178+E178,'Inputs &amp; Summary'!$B$21)))</f>
        <v>3222.37277420723</v>
      </c>
      <c r="G178" s="18" t="n">
        <f aca="false">IF(C178="",0,F178-E178)</f>
        <v>1023.97982110557</v>
      </c>
      <c r="H178" s="18" t="n">
        <f aca="false">IF(C178="",0,MAX(0,D178-G178))</f>
        <v>350718.89267516</v>
      </c>
    </row>
    <row r="179" customFormat="false" ht="15" hidden="false" customHeight="false" outlineLevel="0" collapsed="false">
      <c r="A179" s="19" t="n">
        <v>178</v>
      </c>
      <c r="B179" s="20" t="n">
        <f aca="false">IF(A179&gt;'Inputs &amp; Summary'!$B$17,"",EDATE('Inputs &amp; Summary'!$B$11,A179))</f>
        <v>51653</v>
      </c>
      <c r="C179" s="19" t="str">
        <f aca="false">IF(A179&lt;='Inputs &amp; Summary'!$B$15,"Interest-Only",IF(A179&lt;='Inputs &amp; Summary'!$B$17,"Repayment",""))</f>
        <v>Repayment</v>
      </c>
      <c r="D179" s="21" t="n">
        <f aca="false">IF(C179="",0,H178)</f>
        <v>350718.89267516</v>
      </c>
      <c r="E179" s="21" t="n">
        <f aca="false">IF(C179="",0,D179*'Inputs &amp; Summary'!$B$18)</f>
        <v>2191.99307921975</v>
      </c>
      <c r="F179" s="21" t="n">
        <f aca="false">IF(C179="",0,IF(C179="Interest-Only",E179,MIN(D179+E179,'Inputs &amp; Summary'!$B$21)))</f>
        <v>3222.37277420723</v>
      </c>
      <c r="G179" s="21" t="n">
        <f aca="false">IF(C179="",0,F179-E179)</f>
        <v>1030.37969498748</v>
      </c>
      <c r="H179" s="21" t="n">
        <f aca="false">IF(C179="",0,MAX(0,D179-G179))</f>
        <v>349688.512980172</v>
      </c>
    </row>
    <row r="180" customFormat="false" ht="15" hidden="false" customHeight="false" outlineLevel="0" collapsed="false">
      <c r="A180" s="16" t="n">
        <v>179</v>
      </c>
      <c r="B180" s="17" t="n">
        <f aca="false">IF(A180&gt;'Inputs &amp; Summary'!$B$17,"",EDATE('Inputs &amp; Summary'!$B$11,A180))</f>
        <v>51683</v>
      </c>
      <c r="C180" s="16" t="str">
        <f aca="false">IF(A180&lt;='Inputs &amp; Summary'!$B$15,"Interest-Only",IF(A180&lt;='Inputs &amp; Summary'!$B$17,"Repayment",""))</f>
        <v>Repayment</v>
      </c>
      <c r="D180" s="18" t="n">
        <f aca="false">IF(C180="",0,H179)</f>
        <v>349688.512980172</v>
      </c>
      <c r="E180" s="18" t="n">
        <f aca="false">IF(C180="",0,D180*'Inputs &amp; Summary'!$B$18)</f>
        <v>2185.55320612608</v>
      </c>
      <c r="F180" s="18" t="n">
        <f aca="false">IF(C180="",0,IF(C180="Interest-Only",E180,MIN(D180+E180,'Inputs &amp; Summary'!$B$21)))</f>
        <v>3222.37277420723</v>
      </c>
      <c r="G180" s="18" t="n">
        <f aca="false">IF(C180="",0,F180-E180)</f>
        <v>1036.81956808115</v>
      </c>
      <c r="H180" s="18" t="n">
        <f aca="false">IF(C180="",0,MAX(0,D180-G180))</f>
        <v>348651.693412091</v>
      </c>
    </row>
    <row r="181" customFormat="false" ht="15" hidden="false" customHeight="false" outlineLevel="0" collapsed="false">
      <c r="A181" s="19" t="n">
        <v>180</v>
      </c>
      <c r="B181" s="20" t="n">
        <f aca="false">IF(A181&gt;'Inputs &amp; Summary'!$B$17,"",EDATE('Inputs &amp; Summary'!$B$11,A181))</f>
        <v>51714</v>
      </c>
      <c r="C181" s="19" t="str">
        <f aca="false">IF(A181&lt;='Inputs &amp; Summary'!$B$15,"Interest-Only",IF(A181&lt;='Inputs &amp; Summary'!$B$17,"Repayment",""))</f>
        <v>Repayment</v>
      </c>
      <c r="D181" s="21" t="n">
        <f aca="false">IF(C181="",0,H180)</f>
        <v>348651.693412091</v>
      </c>
      <c r="E181" s="21" t="n">
        <f aca="false">IF(C181="",0,D181*'Inputs &amp; Summary'!$B$18)</f>
        <v>2179.07308382557</v>
      </c>
      <c r="F181" s="21" t="n">
        <f aca="false">IF(C181="",0,IF(C181="Interest-Only",E181,MIN(D181+E181,'Inputs &amp; Summary'!$B$21)))</f>
        <v>3222.37277420723</v>
      </c>
      <c r="G181" s="21" t="n">
        <f aca="false">IF(C181="",0,F181-E181)</f>
        <v>1043.29969038166</v>
      </c>
      <c r="H181" s="21" t="n">
        <f aca="false">IF(C181="",0,MAX(0,D181-G181))</f>
        <v>347608.39372171</v>
      </c>
    </row>
    <row r="182" customFormat="false" ht="15" hidden="false" customHeight="false" outlineLevel="0" collapsed="false">
      <c r="A182" s="16" t="n">
        <v>181</v>
      </c>
      <c r="B182" s="17" t="n">
        <f aca="false">IF(A182&gt;'Inputs &amp; Summary'!$B$17,"",EDATE('Inputs &amp; Summary'!$B$11,A182))</f>
        <v>51745</v>
      </c>
      <c r="C182" s="16" t="str">
        <f aca="false">IF(A182&lt;='Inputs &amp; Summary'!$B$15,"Interest-Only",IF(A182&lt;='Inputs &amp; Summary'!$B$17,"Repayment",""))</f>
        <v>Repayment</v>
      </c>
      <c r="D182" s="18" t="n">
        <f aca="false">IF(C182="",0,H181)</f>
        <v>347608.39372171</v>
      </c>
      <c r="E182" s="18" t="n">
        <f aca="false">IF(C182="",0,D182*'Inputs &amp; Summary'!$B$18)</f>
        <v>2172.55246076068</v>
      </c>
      <c r="F182" s="18" t="n">
        <f aca="false">IF(C182="",0,IF(C182="Interest-Only",E182,MIN(D182+E182,'Inputs &amp; Summary'!$B$21)))</f>
        <v>3222.37277420723</v>
      </c>
      <c r="G182" s="18" t="n">
        <f aca="false">IF(C182="",0,F182-E182)</f>
        <v>1049.82031344654</v>
      </c>
      <c r="H182" s="18" t="n">
        <f aca="false">IF(C182="",0,MAX(0,D182-G182))</f>
        <v>346558.573408263</v>
      </c>
    </row>
    <row r="183" customFormat="false" ht="15" hidden="false" customHeight="false" outlineLevel="0" collapsed="false">
      <c r="A183" s="19" t="n">
        <v>182</v>
      </c>
      <c r="B183" s="20" t="n">
        <f aca="false">IF(A183&gt;'Inputs &amp; Summary'!$B$17,"",EDATE('Inputs &amp; Summary'!$B$11,A183))</f>
        <v>51775</v>
      </c>
      <c r="C183" s="19" t="str">
        <f aca="false">IF(A183&lt;='Inputs &amp; Summary'!$B$15,"Interest-Only",IF(A183&lt;='Inputs &amp; Summary'!$B$17,"Repayment",""))</f>
        <v>Repayment</v>
      </c>
      <c r="D183" s="21" t="n">
        <f aca="false">IF(C183="",0,H182)</f>
        <v>346558.573408263</v>
      </c>
      <c r="E183" s="21" t="n">
        <f aca="false">IF(C183="",0,D183*'Inputs &amp; Summary'!$B$18)</f>
        <v>2165.99108380164</v>
      </c>
      <c r="F183" s="21" t="n">
        <f aca="false">IF(C183="",0,IF(C183="Interest-Only",E183,MIN(D183+E183,'Inputs &amp; Summary'!$B$21)))</f>
        <v>3222.37277420723</v>
      </c>
      <c r="G183" s="21" t="n">
        <f aca="false">IF(C183="",0,F183-E183)</f>
        <v>1056.38169040559</v>
      </c>
      <c r="H183" s="21" t="n">
        <f aca="false">IF(C183="",0,MAX(0,D183-G183))</f>
        <v>345502.191717857</v>
      </c>
    </row>
    <row r="184" customFormat="false" ht="15" hidden="false" customHeight="false" outlineLevel="0" collapsed="false">
      <c r="A184" s="16" t="n">
        <v>183</v>
      </c>
      <c r="B184" s="17" t="n">
        <f aca="false">IF(A184&gt;'Inputs &amp; Summary'!$B$17,"",EDATE('Inputs &amp; Summary'!$B$11,A184))</f>
        <v>51806</v>
      </c>
      <c r="C184" s="16" t="str">
        <f aca="false">IF(A184&lt;='Inputs &amp; Summary'!$B$15,"Interest-Only",IF(A184&lt;='Inputs &amp; Summary'!$B$17,"Repayment",""))</f>
        <v>Repayment</v>
      </c>
      <c r="D184" s="18" t="n">
        <f aca="false">IF(C184="",0,H183)</f>
        <v>345502.191717857</v>
      </c>
      <c r="E184" s="18" t="n">
        <f aca="false">IF(C184="",0,D184*'Inputs &amp; Summary'!$B$18)</f>
        <v>2159.38869823661</v>
      </c>
      <c r="F184" s="18" t="n">
        <f aca="false">IF(C184="",0,IF(C184="Interest-Only",E184,MIN(D184+E184,'Inputs &amp; Summary'!$B$21)))</f>
        <v>3222.37277420723</v>
      </c>
      <c r="G184" s="18" t="n">
        <f aca="false">IF(C184="",0,F184-E184)</f>
        <v>1062.98407597062</v>
      </c>
      <c r="H184" s="18" t="n">
        <f aca="false">IF(C184="",0,MAX(0,D184-G184))</f>
        <v>344439.207641887</v>
      </c>
    </row>
    <row r="185" customFormat="false" ht="15" hidden="false" customHeight="false" outlineLevel="0" collapsed="false">
      <c r="A185" s="19" t="n">
        <v>184</v>
      </c>
      <c r="B185" s="20" t="n">
        <f aca="false">IF(A185&gt;'Inputs &amp; Summary'!$B$17,"",EDATE('Inputs &amp; Summary'!$B$11,A185))</f>
        <v>51836</v>
      </c>
      <c r="C185" s="19" t="str">
        <f aca="false">IF(A185&lt;='Inputs &amp; Summary'!$B$15,"Interest-Only",IF(A185&lt;='Inputs &amp; Summary'!$B$17,"Repayment",""))</f>
        <v>Repayment</v>
      </c>
      <c r="D185" s="21" t="n">
        <f aca="false">IF(C185="",0,H184)</f>
        <v>344439.207641887</v>
      </c>
      <c r="E185" s="21" t="n">
        <f aca="false">IF(C185="",0,D185*'Inputs &amp; Summary'!$B$18)</f>
        <v>2152.74504776179</v>
      </c>
      <c r="F185" s="21" t="n">
        <f aca="false">IF(C185="",0,IF(C185="Interest-Only",E185,MIN(D185+E185,'Inputs &amp; Summary'!$B$21)))</f>
        <v>3222.37277420723</v>
      </c>
      <c r="G185" s="21" t="n">
        <f aca="false">IF(C185="",0,F185-E185)</f>
        <v>1069.62772644544</v>
      </c>
      <c r="H185" s="21" t="n">
        <f aca="false">IF(C185="",0,MAX(0,D185-G185))</f>
        <v>343369.579915441</v>
      </c>
    </row>
    <row r="186" customFormat="false" ht="15" hidden="false" customHeight="false" outlineLevel="0" collapsed="false">
      <c r="A186" s="16" t="n">
        <v>185</v>
      </c>
      <c r="B186" s="17" t="n">
        <f aca="false">IF(A186&gt;'Inputs &amp; Summary'!$B$17,"",EDATE('Inputs &amp; Summary'!$B$11,A186))</f>
        <v>51867</v>
      </c>
      <c r="C186" s="16" t="str">
        <f aca="false">IF(A186&lt;='Inputs &amp; Summary'!$B$15,"Interest-Only",IF(A186&lt;='Inputs &amp; Summary'!$B$17,"Repayment",""))</f>
        <v>Repayment</v>
      </c>
      <c r="D186" s="18" t="n">
        <f aca="false">IF(C186="",0,H185)</f>
        <v>343369.579915441</v>
      </c>
      <c r="E186" s="18" t="n">
        <f aca="false">IF(C186="",0,D186*'Inputs &amp; Summary'!$B$18)</f>
        <v>2146.05987447151</v>
      </c>
      <c r="F186" s="18" t="n">
        <f aca="false">IF(C186="",0,IF(C186="Interest-Only",E186,MIN(D186+E186,'Inputs &amp; Summary'!$B$21)))</f>
        <v>3222.37277420723</v>
      </c>
      <c r="G186" s="18" t="n">
        <f aca="false">IF(C186="",0,F186-E186)</f>
        <v>1076.31289973572</v>
      </c>
      <c r="H186" s="18" t="n">
        <f aca="false">IF(C186="",0,MAX(0,D186-G186))</f>
        <v>342293.267015706</v>
      </c>
    </row>
    <row r="187" customFormat="false" ht="15" hidden="false" customHeight="false" outlineLevel="0" collapsed="false">
      <c r="A187" s="19" t="n">
        <v>186</v>
      </c>
      <c r="B187" s="20" t="n">
        <f aca="false">IF(A187&gt;'Inputs &amp; Summary'!$B$17,"",EDATE('Inputs &amp; Summary'!$B$11,A187))</f>
        <v>51898</v>
      </c>
      <c r="C187" s="19" t="str">
        <f aca="false">IF(A187&lt;='Inputs &amp; Summary'!$B$15,"Interest-Only",IF(A187&lt;='Inputs &amp; Summary'!$B$17,"Repayment",""))</f>
        <v>Repayment</v>
      </c>
      <c r="D187" s="21" t="n">
        <f aca="false">IF(C187="",0,H186)</f>
        <v>342293.267015706</v>
      </c>
      <c r="E187" s="21" t="n">
        <f aca="false">IF(C187="",0,D187*'Inputs &amp; Summary'!$B$18)</f>
        <v>2139.33291884816</v>
      </c>
      <c r="F187" s="21" t="n">
        <f aca="false">IF(C187="",0,IF(C187="Interest-Only",E187,MIN(D187+E187,'Inputs &amp; Summary'!$B$21)))</f>
        <v>3222.37277420723</v>
      </c>
      <c r="G187" s="21" t="n">
        <f aca="false">IF(C187="",0,F187-E187)</f>
        <v>1083.03985535907</v>
      </c>
      <c r="H187" s="21" t="n">
        <f aca="false">IF(C187="",0,MAX(0,D187-G187))</f>
        <v>341210.227160347</v>
      </c>
    </row>
    <row r="188" customFormat="false" ht="15" hidden="false" customHeight="false" outlineLevel="0" collapsed="false">
      <c r="A188" s="16" t="n">
        <v>187</v>
      </c>
      <c r="B188" s="17" t="n">
        <f aca="false">IF(A188&gt;'Inputs &amp; Summary'!$B$17,"",EDATE('Inputs &amp; Summary'!$B$11,A188))</f>
        <v>51926</v>
      </c>
      <c r="C188" s="16" t="str">
        <f aca="false">IF(A188&lt;='Inputs &amp; Summary'!$B$15,"Interest-Only",IF(A188&lt;='Inputs &amp; Summary'!$B$17,"Repayment",""))</f>
        <v>Repayment</v>
      </c>
      <c r="D188" s="18" t="n">
        <f aca="false">IF(C188="",0,H187)</f>
        <v>341210.227160347</v>
      </c>
      <c r="E188" s="18" t="n">
        <f aca="false">IF(C188="",0,D188*'Inputs &amp; Summary'!$B$18)</f>
        <v>2132.56391975217</v>
      </c>
      <c r="F188" s="18" t="n">
        <f aca="false">IF(C188="",0,IF(C188="Interest-Only",E188,MIN(D188+E188,'Inputs &amp; Summary'!$B$21)))</f>
        <v>3222.37277420723</v>
      </c>
      <c r="G188" s="18" t="n">
        <f aca="false">IF(C188="",0,F188-E188)</f>
        <v>1089.80885445506</v>
      </c>
      <c r="H188" s="18" t="n">
        <f aca="false">IF(C188="",0,MAX(0,D188-G188))</f>
        <v>340120.418305891</v>
      </c>
    </row>
    <row r="189" customFormat="false" ht="15" hidden="false" customHeight="false" outlineLevel="0" collapsed="false">
      <c r="A189" s="19" t="n">
        <v>188</v>
      </c>
      <c r="B189" s="20" t="n">
        <f aca="false">IF(A189&gt;'Inputs &amp; Summary'!$B$17,"",EDATE('Inputs &amp; Summary'!$B$11,A189))</f>
        <v>51957</v>
      </c>
      <c r="C189" s="19" t="str">
        <f aca="false">IF(A189&lt;='Inputs &amp; Summary'!$B$15,"Interest-Only",IF(A189&lt;='Inputs &amp; Summary'!$B$17,"Repayment",""))</f>
        <v>Repayment</v>
      </c>
      <c r="D189" s="21" t="n">
        <f aca="false">IF(C189="",0,H188)</f>
        <v>340120.418305891</v>
      </c>
      <c r="E189" s="21" t="n">
        <f aca="false">IF(C189="",0,D189*'Inputs &amp; Summary'!$B$18)</f>
        <v>2125.75261441182</v>
      </c>
      <c r="F189" s="21" t="n">
        <f aca="false">IF(C189="",0,IF(C189="Interest-Only",E189,MIN(D189+E189,'Inputs &amp; Summary'!$B$21)))</f>
        <v>3222.37277420723</v>
      </c>
      <c r="G189" s="21" t="n">
        <f aca="false">IF(C189="",0,F189-E189)</f>
        <v>1096.62015979541</v>
      </c>
      <c r="H189" s="21" t="n">
        <f aca="false">IF(C189="",0,MAX(0,D189-G189))</f>
        <v>339023.798146096</v>
      </c>
    </row>
    <row r="190" customFormat="false" ht="15" hidden="false" customHeight="false" outlineLevel="0" collapsed="false">
      <c r="A190" s="16" t="n">
        <v>189</v>
      </c>
      <c r="B190" s="17" t="n">
        <f aca="false">IF(A190&gt;'Inputs &amp; Summary'!$B$17,"",EDATE('Inputs &amp; Summary'!$B$11,A190))</f>
        <v>51987</v>
      </c>
      <c r="C190" s="16" t="str">
        <f aca="false">IF(A190&lt;='Inputs &amp; Summary'!$B$15,"Interest-Only",IF(A190&lt;='Inputs &amp; Summary'!$B$17,"Repayment",""))</f>
        <v>Repayment</v>
      </c>
      <c r="D190" s="18" t="n">
        <f aca="false">IF(C190="",0,H189)</f>
        <v>339023.798146096</v>
      </c>
      <c r="E190" s="18" t="n">
        <f aca="false">IF(C190="",0,D190*'Inputs &amp; Summary'!$B$18)</f>
        <v>2118.8987384131</v>
      </c>
      <c r="F190" s="18" t="n">
        <f aca="false">IF(C190="",0,IF(C190="Interest-Only",E190,MIN(D190+E190,'Inputs &amp; Summary'!$B$21)))</f>
        <v>3222.37277420723</v>
      </c>
      <c r="G190" s="18" t="n">
        <f aca="false">IF(C190="",0,F190-E190)</f>
        <v>1103.47403579413</v>
      </c>
      <c r="H190" s="18" t="n">
        <f aca="false">IF(C190="",0,MAX(0,D190-G190))</f>
        <v>337920.324110302</v>
      </c>
    </row>
    <row r="191" customFormat="false" ht="15" hidden="false" customHeight="false" outlineLevel="0" collapsed="false">
      <c r="A191" s="19" t="n">
        <v>190</v>
      </c>
      <c r="B191" s="20" t="n">
        <f aca="false">IF(A191&gt;'Inputs &amp; Summary'!$B$17,"",EDATE('Inputs &amp; Summary'!$B$11,A191))</f>
        <v>52018</v>
      </c>
      <c r="C191" s="19" t="str">
        <f aca="false">IF(A191&lt;='Inputs &amp; Summary'!$B$15,"Interest-Only",IF(A191&lt;='Inputs &amp; Summary'!$B$17,"Repayment",""))</f>
        <v>Repayment</v>
      </c>
      <c r="D191" s="21" t="n">
        <f aca="false">IF(C191="",0,H190)</f>
        <v>337920.324110302</v>
      </c>
      <c r="E191" s="21" t="n">
        <f aca="false">IF(C191="",0,D191*'Inputs &amp; Summary'!$B$18)</f>
        <v>2112.00202568939</v>
      </c>
      <c r="F191" s="21" t="n">
        <f aca="false">IF(C191="",0,IF(C191="Interest-Only",E191,MIN(D191+E191,'Inputs &amp; Summary'!$B$21)))</f>
        <v>3222.37277420723</v>
      </c>
      <c r="G191" s="21" t="n">
        <f aca="false">IF(C191="",0,F191-E191)</f>
        <v>1110.37074851784</v>
      </c>
      <c r="H191" s="21" t="n">
        <f aca="false">IF(C191="",0,MAX(0,D191-G191))</f>
        <v>336809.953361784</v>
      </c>
    </row>
    <row r="192" customFormat="false" ht="15" hidden="false" customHeight="false" outlineLevel="0" collapsed="false">
      <c r="A192" s="16" t="n">
        <v>191</v>
      </c>
      <c r="B192" s="17" t="n">
        <f aca="false">IF(A192&gt;'Inputs &amp; Summary'!$B$17,"",EDATE('Inputs &amp; Summary'!$B$11,A192))</f>
        <v>52048</v>
      </c>
      <c r="C192" s="16" t="str">
        <f aca="false">IF(A192&lt;='Inputs &amp; Summary'!$B$15,"Interest-Only",IF(A192&lt;='Inputs &amp; Summary'!$B$17,"Repayment",""))</f>
        <v>Repayment</v>
      </c>
      <c r="D192" s="18" t="n">
        <f aca="false">IF(C192="",0,H191)</f>
        <v>336809.953361784</v>
      </c>
      <c r="E192" s="18" t="n">
        <f aca="false">IF(C192="",0,D192*'Inputs &amp; Summary'!$B$18)</f>
        <v>2105.06220851115</v>
      </c>
      <c r="F192" s="18" t="n">
        <f aca="false">IF(C192="",0,IF(C192="Interest-Only",E192,MIN(D192+E192,'Inputs &amp; Summary'!$B$21)))</f>
        <v>3222.37277420723</v>
      </c>
      <c r="G192" s="18" t="n">
        <f aca="false">IF(C192="",0,F192-E192)</f>
        <v>1117.31056569608</v>
      </c>
      <c r="H192" s="18" t="n">
        <f aca="false">IF(C192="",0,MAX(0,D192-G192))</f>
        <v>335692.642796088</v>
      </c>
    </row>
    <row r="193" customFormat="false" ht="15" hidden="false" customHeight="false" outlineLevel="0" collapsed="false">
      <c r="A193" s="19" t="n">
        <v>192</v>
      </c>
      <c r="B193" s="20" t="n">
        <f aca="false">IF(A193&gt;'Inputs &amp; Summary'!$B$17,"",EDATE('Inputs &amp; Summary'!$B$11,A193))</f>
        <v>52079</v>
      </c>
      <c r="C193" s="19" t="str">
        <f aca="false">IF(A193&lt;='Inputs &amp; Summary'!$B$15,"Interest-Only",IF(A193&lt;='Inputs &amp; Summary'!$B$17,"Repayment",""))</f>
        <v>Repayment</v>
      </c>
      <c r="D193" s="21" t="n">
        <f aca="false">IF(C193="",0,H192)</f>
        <v>335692.642796088</v>
      </c>
      <c r="E193" s="21" t="n">
        <f aca="false">IF(C193="",0,D193*'Inputs &amp; Summary'!$B$18)</f>
        <v>2098.07901747555</v>
      </c>
      <c r="F193" s="21" t="n">
        <f aca="false">IF(C193="",0,IF(C193="Interest-Only",E193,MIN(D193+E193,'Inputs &amp; Summary'!$B$21)))</f>
        <v>3222.37277420723</v>
      </c>
      <c r="G193" s="21" t="n">
        <f aca="false">IF(C193="",0,F193-E193)</f>
        <v>1124.29375673168</v>
      </c>
      <c r="H193" s="21" t="n">
        <f aca="false">IF(C193="",0,MAX(0,D193-G193))</f>
        <v>334568.349039356</v>
      </c>
    </row>
    <row r="194" customFormat="false" ht="15" hidden="false" customHeight="false" outlineLevel="0" collapsed="false">
      <c r="A194" s="16" t="n">
        <v>193</v>
      </c>
      <c r="B194" s="17" t="n">
        <f aca="false">IF(A194&gt;'Inputs &amp; Summary'!$B$17,"",EDATE('Inputs &amp; Summary'!$B$11,A194))</f>
        <v>52110</v>
      </c>
      <c r="C194" s="16" t="str">
        <f aca="false">IF(A194&lt;='Inputs &amp; Summary'!$B$15,"Interest-Only",IF(A194&lt;='Inputs &amp; Summary'!$B$17,"Repayment",""))</f>
        <v>Repayment</v>
      </c>
      <c r="D194" s="18" t="n">
        <f aca="false">IF(C194="",0,H193)</f>
        <v>334568.349039356</v>
      </c>
      <c r="E194" s="18" t="n">
        <f aca="false">IF(C194="",0,D194*'Inputs &amp; Summary'!$B$18)</f>
        <v>2091.05218149598</v>
      </c>
      <c r="F194" s="18" t="n">
        <f aca="false">IF(C194="",0,IF(C194="Interest-Only",E194,MIN(D194+E194,'Inputs &amp; Summary'!$B$21)))</f>
        <v>3222.37277420723</v>
      </c>
      <c r="G194" s="18" t="n">
        <f aca="false">IF(C194="",0,F194-E194)</f>
        <v>1131.32059271125</v>
      </c>
      <c r="H194" s="18" t="n">
        <f aca="false">IF(C194="",0,MAX(0,D194-G194))</f>
        <v>333437.028446645</v>
      </c>
    </row>
    <row r="195" customFormat="false" ht="15" hidden="false" customHeight="false" outlineLevel="0" collapsed="false">
      <c r="A195" s="19" t="n">
        <v>194</v>
      </c>
      <c r="B195" s="20" t="n">
        <f aca="false">IF(A195&gt;'Inputs &amp; Summary'!$B$17,"",EDATE('Inputs &amp; Summary'!$B$11,A195))</f>
        <v>52140</v>
      </c>
      <c r="C195" s="19" t="str">
        <f aca="false">IF(A195&lt;='Inputs &amp; Summary'!$B$15,"Interest-Only",IF(A195&lt;='Inputs &amp; Summary'!$B$17,"Repayment",""))</f>
        <v>Repayment</v>
      </c>
      <c r="D195" s="21" t="n">
        <f aca="false">IF(C195="",0,H194)</f>
        <v>333437.028446645</v>
      </c>
      <c r="E195" s="21" t="n">
        <f aca="false">IF(C195="",0,D195*'Inputs &amp; Summary'!$B$18)</f>
        <v>2083.98142779153</v>
      </c>
      <c r="F195" s="21" t="n">
        <f aca="false">IF(C195="",0,IF(C195="Interest-Only",E195,MIN(D195+E195,'Inputs &amp; Summary'!$B$21)))</f>
        <v>3222.37277420723</v>
      </c>
      <c r="G195" s="21" t="n">
        <f aca="false">IF(C195="",0,F195-E195)</f>
        <v>1138.3913464157</v>
      </c>
      <c r="H195" s="21" t="n">
        <f aca="false">IF(C195="",0,MAX(0,D195-G195))</f>
        <v>332298.637100229</v>
      </c>
    </row>
    <row r="196" customFormat="false" ht="15" hidden="false" customHeight="false" outlineLevel="0" collapsed="false">
      <c r="A196" s="16" t="n">
        <v>195</v>
      </c>
      <c r="B196" s="17" t="n">
        <f aca="false">IF(A196&gt;'Inputs &amp; Summary'!$B$17,"",EDATE('Inputs &amp; Summary'!$B$11,A196))</f>
        <v>52171</v>
      </c>
      <c r="C196" s="16" t="str">
        <f aca="false">IF(A196&lt;='Inputs &amp; Summary'!$B$15,"Interest-Only",IF(A196&lt;='Inputs &amp; Summary'!$B$17,"Repayment",""))</f>
        <v>Repayment</v>
      </c>
      <c r="D196" s="18" t="n">
        <f aca="false">IF(C196="",0,H195)</f>
        <v>332298.637100229</v>
      </c>
      <c r="E196" s="18" t="n">
        <f aca="false">IF(C196="",0,D196*'Inputs &amp; Summary'!$B$18)</f>
        <v>2076.86648187643</v>
      </c>
      <c r="F196" s="18" t="n">
        <f aca="false">IF(C196="",0,IF(C196="Interest-Only",E196,MIN(D196+E196,'Inputs &amp; Summary'!$B$21)))</f>
        <v>3222.37277420723</v>
      </c>
      <c r="G196" s="18" t="n">
        <f aca="false">IF(C196="",0,F196-E196)</f>
        <v>1145.5062923308</v>
      </c>
      <c r="H196" s="18" t="n">
        <f aca="false">IF(C196="",0,MAX(0,D196-G196))</f>
        <v>331153.130807899</v>
      </c>
    </row>
    <row r="197" customFormat="false" ht="15" hidden="false" customHeight="false" outlineLevel="0" collapsed="false">
      <c r="A197" s="19" t="n">
        <v>196</v>
      </c>
      <c r="B197" s="20" t="n">
        <f aca="false">IF(A197&gt;'Inputs &amp; Summary'!$B$17,"",EDATE('Inputs &amp; Summary'!$B$11,A197))</f>
        <v>52201</v>
      </c>
      <c r="C197" s="19" t="str">
        <f aca="false">IF(A197&lt;='Inputs &amp; Summary'!$B$15,"Interest-Only",IF(A197&lt;='Inputs &amp; Summary'!$B$17,"Repayment",""))</f>
        <v>Repayment</v>
      </c>
      <c r="D197" s="21" t="n">
        <f aca="false">IF(C197="",0,H196)</f>
        <v>331153.130807899</v>
      </c>
      <c r="E197" s="21" t="n">
        <f aca="false">IF(C197="",0,D197*'Inputs &amp; Summary'!$B$18)</f>
        <v>2069.70706754937</v>
      </c>
      <c r="F197" s="21" t="n">
        <f aca="false">IF(C197="",0,IF(C197="Interest-Only",E197,MIN(D197+E197,'Inputs &amp; Summary'!$B$21)))</f>
        <v>3222.37277420723</v>
      </c>
      <c r="G197" s="21" t="n">
        <f aca="false">IF(C197="",0,F197-E197)</f>
        <v>1152.66570665786</v>
      </c>
      <c r="H197" s="21" t="n">
        <f aca="false">IF(C197="",0,MAX(0,D197-G197))</f>
        <v>330000.465101241</v>
      </c>
    </row>
    <row r="198" customFormat="false" ht="15" hidden="false" customHeight="false" outlineLevel="0" collapsed="false">
      <c r="A198" s="16" t="n">
        <v>197</v>
      </c>
      <c r="B198" s="17" t="n">
        <f aca="false">IF(A198&gt;'Inputs &amp; Summary'!$B$17,"",EDATE('Inputs &amp; Summary'!$B$11,A198))</f>
        <v>52232</v>
      </c>
      <c r="C198" s="16" t="str">
        <f aca="false">IF(A198&lt;='Inputs &amp; Summary'!$B$15,"Interest-Only",IF(A198&lt;='Inputs &amp; Summary'!$B$17,"Repayment",""))</f>
        <v>Repayment</v>
      </c>
      <c r="D198" s="18" t="n">
        <f aca="false">IF(C198="",0,H197)</f>
        <v>330000.465101241</v>
      </c>
      <c r="E198" s="18" t="n">
        <f aca="false">IF(C198="",0,D198*'Inputs &amp; Summary'!$B$18)</f>
        <v>2062.50290688275</v>
      </c>
      <c r="F198" s="18" t="n">
        <f aca="false">IF(C198="",0,IF(C198="Interest-Only",E198,MIN(D198+E198,'Inputs &amp; Summary'!$B$21)))</f>
        <v>3222.37277420723</v>
      </c>
      <c r="G198" s="18" t="n">
        <f aca="false">IF(C198="",0,F198-E198)</f>
        <v>1159.86986732447</v>
      </c>
      <c r="H198" s="18" t="n">
        <f aca="false">IF(C198="",0,MAX(0,D198-G198))</f>
        <v>328840.595233916</v>
      </c>
    </row>
    <row r="199" customFormat="false" ht="15" hidden="false" customHeight="false" outlineLevel="0" collapsed="false">
      <c r="A199" s="19" t="n">
        <v>198</v>
      </c>
      <c r="B199" s="20" t="n">
        <f aca="false">IF(A199&gt;'Inputs &amp; Summary'!$B$17,"",EDATE('Inputs &amp; Summary'!$B$11,A199))</f>
        <v>52263</v>
      </c>
      <c r="C199" s="19" t="str">
        <f aca="false">IF(A199&lt;='Inputs &amp; Summary'!$B$15,"Interest-Only",IF(A199&lt;='Inputs &amp; Summary'!$B$17,"Repayment",""))</f>
        <v>Repayment</v>
      </c>
      <c r="D199" s="21" t="n">
        <f aca="false">IF(C199="",0,H198)</f>
        <v>328840.595233916</v>
      </c>
      <c r="E199" s="21" t="n">
        <f aca="false">IF(C199="",0,D199*'Inputs &amp; Summary'!$B$18)</f>
        <v>2055.25372021198</v>
      </c>
      <c r="F199" s="21" t="n">
        <f aca="false">IF(C199="",0,IF(C199="Interest-Only",E199,MIN(D199+E199,'Inputs &amp; Summary'!$B$21)))</f>
        <v>3222.37277420723</v>
      </c>
      <c r="G199" s="21" t="n">
        <f aca="false">IF(C199="",0,F199-E199)</f>
        <v>1167.11905399525</v>
      </c>
      <c r="H199" s="21" t="n">
        <f aca="false">IF(C199="",0,MAX(0,D199-G199))</f>
        <v>327673.476179921</v>
      </c>
    </row>
    <row r="200" customFormat="false" ht="15" hidden="false" customHeight="false" outlineLevel="0" collapsed="false">
      <c r="A200" s="16" t="n">
        <v>199</v>
      </c>
      <c r="B200" s="17" t="n">
        <f aca="false">IF(A200&gt;'Inputs &amp; Summary'!$B$17,"",EDATE('Inputs &amp; Summary'!$B$11,A200))</f>
        <v>52291</v>
      </c>
      <c r="C200" s="16" t="str">
        <f aca="false">IF(A200&lt;='Inputs &amp; Summary'!$B$15,"Interest-Only",IF(A200&lt;='Inputs &amp; Summary'!$B$17,"Repayment",""))</f>
        <v>Repayment</v>
      </c>
      <c r="D200" s="18" t="n">
        <f aca="false">IF(C200="",0,H199)</f>
        <v>327673.476179921</v>
      </c>
      <c r="E200" s="18" t="n">
        <f aca="false">IF(C200="",0,D200*'Inputs &amp; Summary'!$B$18)</f>
        <v>2047.95922612451</v>
      </c>
      <c r="F200" s="18" t="n">
        <f aca="false">IF(C200="",0,IF(C200="Interest-Only",E200,MIN(D200+E200,'Inputs &amp; Summary'!$B$21)))</f>
        <v>3222.37277420723</v>
      </c>
      <c r="G200" s="18" t="n">
        <f aca="false">IF(C200="",0,F200-E200)</f>
        <v>1174.41354808272</v>
      </c>
      <c r="H200" s="18" t="n">
        <f aca="false">IF(C200="",0,MAX(0,D200-G200))</f>
        <v>326499.062631838</v>
      </c>
    </row>
    <row r="201" customFormat="false" ht="15" hidden="false" customHeight="false" outlineLevel="0" collapsed="false">
      <c r="A201" s="19" t="n">
        <v>200</v>
      </c>
      <c r="B201" s="20" t="n">
        <f aca="false">IF(A201&gt;'Inputs &amp; Summary'!$B$17,"",EDATE('Inputs &amp; Summary'!$B$11,A201))</f>
        <v>52322</v>
      </c>
      <c r="C201" s="19" t="str">
        <f aca="false">IF(A201&lt;='Inputs &amp; Summary'!$B$15,"Interest-Only",IF(A201&lt;='Inputs &amp; Summary'!$B$17,"Repayment",""))</f>
        <v>Repayment</v>
      </c>
      <c r="D201" s="21" t="n">
        <f aca="false">IF(C201="",0,H200)</f>
        <v>326499.062631838</v>
      </c>
      <c r="E201" s="21" t="n">
        <f aca="false">IF(C201="",0,D201*'Inputs &amp; Summary'!$B$18)</f>
        <v>2040.61914144899</v>
      </c>
      <c r="F201" s="21" t="n">
        <f aca="false">IF(C201="",0,IF(C201="Interest-Only",E201,MIN(D201+E201,'Inputs &amp; Summary'!$B$21)))</f>
        <v>3222.37277420723</v>
      </c>
      <c r="G201" s="21" t="n">
        <f aca="false">IF(C201="",0,F201-E201)</f>
        <v>1181.75363275824</v>
      </c>
      <c r="H201" s="21" t="n">
        <f aca="false">IF(C201="",0,MAX(0,D201-G201))</f>
        <v>325317.30899908</v>
      </c>
    </row>
    <row r="202" customFormat="false" ht="15" hidden="false" customHeight="false" outlineLevel="0" collapsed="false">
      <c r="A202" s="16" t="n">
        <v>201</v>
      </c>
      <c r="B202" s="17" t="n">
        <f aca="false">IF(A202&gt;'Inputs &amp; Summary'!$B$17,"",EDATE('Inputs &amp; Summary'!$B$11,A202))</f>
        <v>52352</v>
      </c>
      <c r="C202" s="16" t="str">
        <f aca="false">IF(A202&lt;='Inputs &amp; Summary'!$B$15,"Interest-Only",IF(A202&lt;='Inputs &amp; Summary'!$B$17,"Repayment",""))</f>
        <v>Repayment</v>
      </c>
      <c r="D202" s="18" t="n">
        <f aca="false">IF(C202="",0,H201)</f>
        <v>325317.30899908</v>
      </c>
      <c r="E202" s="18" t="n">
        <f aca="false">IF(C202="",0,D202*'Inputs &amp; Summary'!$B$18)</f>
        <v>2033.23318124425</v>
      </c>
      <c r="F202" s="18" t="n">
        <f aca="false">IF(C202="",0,IF(C202="Interest-Only",E202,MIN(D202+E202,'Inputs &amp; Summary'!$B$21)))</f>
        <v>3222.37277420723</v>
      </c>
      <c r="G202" s="18" t="n">
        <f aca="false">IF(C202="",0,F202-E202)</f>
        <v>1189.13959296298</v>
      </c>
      <c r="H202" s="18" t="n">
        <f aca="false">IF(C202="",0,MAX(0,D202-G202))</f>
        <v>324128.169406117</v>
      </c>
    </row>
    <row r="203" customFormat="false" ht="15" hidden="false" customHeight="false" outlineLevel="0" collapsed="false">
      <c r="A203" s="19" t="n">
        <v>202</v>
      </c>
      <c r="B203" s="20" t="n">
        <f aca="false">IF(A203&gt;'Inputs &amp; Summary'!$B$17,"",EDATE('Inputs &amp; Summary'!$B$11,A203))</f>
        <v>52383</v>
      </c>
      <c r="C203" s="19" t="str">
        <f aca="false">IF(A203&lt;='Inputs &amp; Summary'!$B$15,"Interest-Only",IF(A203&lt;='Inputs &amp; Summary'!$B$17,"Repayment",""))</f>
        <v>Repayment</v>
      </c>
      <c r="D203" s="21" t="n">
        <f aca="false">IF(C203="",0,H202)</f>
        <v>324128.169406117</v>
      </c>
      <c r="E203" s="21" t="n">
        <f aca="false">IF(C203="",0,D203*'Inputs &amp; Summary'!$B$18)</f>
        <v>2025.80105878823</v>
      </c>
      <c r="F203" s="21" t="n">
        <f aca="false">IF(C203="",0,IF(C203="Interest-Only",E203,MIN(D203+E203,'Inputs &amp; Summary'!$B$21)))</f>
        <v>3222.37277420723</v>
      </c>
      <c r="G203" s="21" t="n">
        <f aca="false">IF(C203="",0,F203-E203)</f>
        <v>1196.571715419</v>
      </c>
      <c r="H203" s="21" t="n">
        <f aca="false">IF(C203="",0,MAX(0,D203-G203))</f>
        <v>322931.597690698</v>
      </c>
    </row>
    <row r="204" customFormat="false" ht="15" hidden="false" customHeight="false" outlineLevel="0" collapsed="false">
      <c r="A204" s="16" t="n">
        <v>203</v>
      </c>
      <c r="B204" s="17" t="n">
        <f aca="false">IF(A204&gt;'Inputs &amp; Summary'!$B$17,"",EDATE('Inputs &amp; Summary'!$B$11,A204))</f>
        <v>52413</v>
      </c>
      <c r="C204" s="16" t="str">
        <f aca="false">IF(A204&lt;='Inputs &amp; Summary'!$B$15,"Interest-Only",IF(A204&lt;='Inputs &amp; Summary'!$B$17,"Repayment",""))</f>
        <v>Repayment</v>
      </c>
      <c r="D204" s="18" t="n">
        <f aca="false">IF(C204="",0,H203)</f>
        <v>322931.597690698</v>
      </c>
      <c r="E204" s="18" t="n">
        <f aca="false">IF(C204="",0,D204*'Inputs &amp; Summary'!$B$18)</f>
        <v>2018.32248556686</v>
      </c>
      <c r="F204" s="18" t="n">
        <f aca="false">IF(C204="",0,IF(C204="Interest-Only",E204,MIN(D204+E204,'Inputs &amp; Summary'!$B$21)))</f>
        <v>3222.37277420723</v>
      </c>
      <c r="G204" s="18" t="n">
        <f aca="false">IF(C204="",0,F204-E204)</f>
        <v>1204.05028864037</v>
      </c>
      <c r="H204" s="18" t="n">
        <f aca="false">IF(C204="",0,MAX(0,D204-G204))</f>
        <v>321727.547402058</v>
      </c>
    </row>
    <row r="205" customFormat="false" ht="15" hidden="false" customHeight="false" outlineLevel="0" collapsed="false">
      <c r="A205" s="19" t="n">
        <v>204</v>
      </c>
      <c r="B205" s="20" t="n">
        <f aca="false">IF(A205&gt;'Inputs &amp; Summary'!$B$17,"",EDATE('Inputs &amp; Summary'!$B$11,A205))</f>
        <v>52444</v>
      </c>
      <c r="C205" s="19" t="str">
        <f aca="false">IF(A205&lt;='Inputs &amp; Summary'!$B$15,"Interest-Only",IF(A205&lt;='Inputs &amp; Summary'!$B$17,"Repayment",""))</f>
        <v>Repayment</v>
      </c>
      <c r="D205" s="21" t="n">
        <f aca="false">IF(C205="",0,H204)</f>
        <v>321727.547402058</v>
      </c>
      <c r="E205" s="21" t="n">
        <f aca="false">IF(C205="",0,D205*'Inputs &amp; Summary'!$B$18)</f>
        <v>2010.79717126286</v>
      </c>
      <c r="F205" s="21" t="n">
        <f aca="false">IF(C205="",0,IF(C205="Interest-Only",E205,MIN(D205+E205,'Inputs &amp; Summary'!$B$21)))</f>
        <v>3222.37277420723</v>
      </c>
      <c r="G205" s="21" t="n">
        <f aca="false">IF(C205="",0,F205-E205)</f>
        <v>1211.57560294437</v>
      </c>
      <c r="H205" s="21" t="n">
        <f aca="false">IF(C205="",0,MAX(0,D205-G205))</f>
        <v>320515.971799113</v>
      </c>
    </row>
    <row r="206" customFormat="false" ht="15" hidden="false" customHeight="false" outlineLevel="0" collapsed="false">
      <c r="A206" s="16" t="n">
        <v>205</v>
      </c>
      <c r="B206" s="17" t="n">
        <f aca="false">IF(A206&gt;'Inputs &amp; Summary'!$B$17,"",EDATE('Inputs &amp; Summary'!$B$11,A206))</f>
        <v>52475</v>
      </c>
      <c r="C206" s="16" t="str">
        <f aca="false">IF(A206&lt;='Inputs &amp; Summary'!$B$15,"Interest-Only",IF(A206&lt;='Inputs &amp; Summary'!$B$17,"Repayment",""))</f>
        <v>Repayment</v>
      </c>
      <c r="D206" s="18" t="n">
        <f aca="false">IF(C206="",0,H205)</f>
        <v>320515.971799113</v>
      </c>
      <c r="E206" s="18" t="n">
        <f aca="false">IF(C206="",0,D206*'Inputs &amp; Summary'!$B$18)</f>
        <v>2003.22482374446</v>
      </c>
      <c r="F206" s="18" t="n">
        <f aca="false">IF(C206="",0,IF(C206="Interest-Only",E206,MIN(D206+E206,'Inputs &amp; Summary'!$B$21)))</f>
        <v>3222.37277420723</v>
      </c>
      <c r="G206" s="18" t="n">
        <f aca="false">IF(C206="",0,F206-E206)</f>
        <v>1219.14795046277</v>
      </c>
      <c r="H206" s="18" t="n">
        <f aca="false">IF(C206="",0,MAX(0,D206-G206))</f>
        <v>319296.823848651</v>
      </c>
    </row>
    <row r="207" customFormat="false" ht="15" hidden="false" customHeight="false" outlineLevel="0" collapsed="false">
      <c r="A207" s="19" t="n">
        <v>206</v>
      </c>
      <c r="B207" s="20" t="n">
        <f aca="false">IF(A207&gt;'Inputs &amp; Summary'!$B$17,"",EDATE('Inputs &amp; Summary'!$B$11,A207))</f>
        <v>52505</v>
      </c>
      <c r="C207" s="19" t="str">
        <f aca="false">IF(A207&lt;='Inputs &amp; Summary'!$B$15,"Interest-Only",IF(A207&lt;='Inputs &amp; Summary'!$B$17,"Repayment",""))</f>
        <v>Repayment</v>
      </c>
      <c r="D207" s="21" t="n">
        <f aca="false">IF(C207="",0,H206)</f>
        <v>319296.823848651</v>
      </c>
      <c r="E207" s="21" t="n">
        <f aca="false">IF(C207="",0,D207*'Inputs &amp; Summary'!$B$18)</f>
        <v>1995.60514905407</v>
      </c>
      <c r="F207" s="21" t="n">
        <f aca="false">IF(C207="",0,IF(C207="Interest-Only",E207,MIN(D207+E207,'Inputs &amp; Summary'!$B$21)))</f>
        <v>3222.37277420723</v>
      </c>
      <c r="G207" s="21" t="n">
        <f aca="false">IF(C207="",0,F207-E207)</f>
        <v>1226.76762515316</v>
      </c>
      <c r="H207" s="21" t="n">
        <f aca="false">IF(C207="",0,MAX(0,D207-G207))</f>
        <v>318070.056223497</v>
      </c>
    </row>
    <row r="208" customFormat="false" ht="15" hidden="false" customHeight="false" outlineLevel="0" collapsed="false">
      <c r="A208" s="16" t="n">
        <v>207</v>
      </c>
      <c r="B208" s="17" t="n">
        <f aca="false">IF(A208&gt;'Inputs &amp; Summary'!$B$17,"",EDATE('Inputs &amp; Summary'!$B$11,A208))</f>
        <v>52536</v>
      </c>
      <c r="C208" s="16" t="str">
        <f aca="false">IF(A208&lt;='Inputs &amp; Summary'!$B$15,"Interest-Only",IF(A208&lt;='Inputs &amp; Summary'!$B$17,"Repayment",""))</f>
        <v>Repayment</v>
      </c>
      <c r="D208" s="18" t="n">
        <f aca="false">IF(C208="",0,H207)</f>
        <v>318070.056223497</v>
      </c>
      <c r="E208" s="18" t="n">
        <f aca="false">IF(C208="",0,D208*'Inputs &amp; Summary'!$B$18)</f>
        <v>1987.93785139686</v>
      </c>
      <c r="F208" s="18" t="n">
        <f aca="false">IF(C208="",0,IF(C208="Interest-Only",E208,MIN(D208+E208,'Inputs &amp; Summary'!$B$21)))</f>
        <v>3222.37277420723</v>
      </c>
      <c r="G208" s="18" t="n">
        <f aca="false">IF(C208="",0,F208-E208)</f>
        <v>1234.43492281037</v>
      </c>
      <c r="H208" s="18" t="n">
        <f aca="false">IF(C208="",0,MAX(0,D208-G208))</f>
        <v>316835.621300687</v>
      </c>
    </row>
    <row r="209" customFormat="false" ht="15" hidden="false" customHeight="false" outlineLevel="0" collapsed="false">
      <c r="A209" s="19" t="n">
        <v>208</v>
      </c>
      <c r="B209" s="20" t="n">
        <f aca="false">IF(A209&gt;'Inputs &amp; Summary'!$B$17,"",EDATE('Inputs &amp; Summary'!$B$11,A209))</f>
        <v>52566</v>
      </c>
      <c r="C209" s="19" t="str">
        <f aca="false">IF(A209&lt;='Inputs &amp; Summary'!$B$15,"Interest-Only",IF(A209&lt;='Inputs &amp; Summary'!$B$17,"Repayment",""))</f>
        <v>Repayment</v>
      </c>
      <c r="D209" s="21" t="n">
        <f aca="false">IF(C209="",0,H208)</f>
        <v>316835.621300687</v>
      </c>
      <c r="E209" s="21" t="n">
        <f aca="false">IF(C209="",0,D209*'Inputs &amp; Summary'!$B$18)</f>
        <v>1980.22263312929</v>
      </c>
      <c r="F209" s="21" t="n">
        <f aca="false">IF(C209="",0,IF(C209="Interest-Only",E209,MIN(D209+E209,'Inputs &amp; Summary'!$B$21)))</f>
        <v>3222.37277420723</v>
      </c>
      <c r="G209" s="21" t="n">
        <f aca="false">IF(C209="",0,F209-E209)</f>
        <v>1242.15014107794</v>
      </c>
      <c r="H209" s="21" t="n">
        <f aca="false">IF(C209="",0,MAX(0,D209-G209))</f>
        <v>315593.471159609</v>
      </c>
    </row>
    <row r="210" customFormat="false" ht="15" hidden="false" customHeight="false" outlineLevel="0" collapsed="false">
      <c r="A210" s="16" t="n">
        <v>209</v>
      </c>
      <c r="B210" s="17" t="n">
        <f aca="false">IF(A210&gt;'Inputs &amp; Summary'!$B$17,"",EDATE('Inputs &amp; Summary'!$B$11,A210))</f>
        <v>52597</v>
      </c>
      <c r="C210" s="16" t="str">
        <f aca="false">IF(A210&lt;='Inputs &amp; Summary'!$B$15,"Interest-Only",IF(A210&lt;='Inputs &amp; Summary'!$B$17,"Repayment",""))</f>
        <v>Repayment</v>
      </c>
      <c r="D210" s="18" t="n">
        <f aca="false">IF(C210="",0,H209)</f>
        <v>315593.471159609</v>
      </c>
      <c r="E210" s="18" t="n">
        <f aca="false">IF(C210="",0,D210*'Inputs &amp; Summary'!$B$18)</f>
        <v>1972.45919474756</v>
      </c>
      <c r="F210" s="18" t="n">
        <f aca="false">IF(C210="",0,IF(C210="Interest-Only",E210,MIN(D210+E210,'Inputs &amp; Summary'!$B$21)))</f>
        <v>3222.37277420723</v>
      </c>
      <c r="G210" s="18" t="n">
        <f aca="false">IF(C210="",0,F210-E210)</f>
        <v>1249.91357945967</v>
      </c>
      <c r="H210" s="18" t="n">
        <f aca="false">IF(C210="",0,MAX(0,D210-G210))</f>
        <v>314343.557580149</v>
      </c>
    </row>
    <row r="211" customFormat="false" ht="15" hidden="false" customHeight="false" outlineLevel="0" collapsed="false">
      <c r="A211" s="19" t="n">
        <v>210</v>
      </c>
      <c r="B211" s="20" t="n">
        <f aca="false">IF(A211&gt;'Inputs &amp; Summary'!$B$17,"",EDATE('Inputs &amp; Summary'!$B$11,A211))</f>
        <v>52628</v>
      </c>
      <c r="C211" s="19" t="str">
        <f aca="false">IF(A211&lt;='Inputs &amp; Summary'!$B$15,"Interest-Only",IF(A211&lt;='Inputs &amp; Summary'!$B$17,"Repayment",""))</f>
        <v>Repayment</v>
      </c>
      <c r="D211" s="21" t="n">
        <f aca="false">IF(C211="",0,H210)</f>
        <v>314343.557580149</v>
      </c>
      <c r="E211" s="21" t="n">
        <f aca="false">IF(C211="",0,D211*'Inputs &amp; Summary'!$B$18)</f>
        <v>1964.64723487593</v>
      </c>
      <c r="F211" s="21" t="n">
        <f aca="false">IF(C211="",0,IF(C211="Interest-Only",E211,MIN(D211+E211,'Inputs &amp; Summary'!$B$21)))</f>
        <v>3222.37277420723</v>
      </c>
      <c r="G211" s="21" t="n">
        <f aca="false">IF(C211="",0,F211-E211)</f>
        <v>1257.72553933129</v>
      </c>
      <c r="H211" s="21" t="n">
        <f aca="false">IF(C211="",0,MAX(0,D211-G211))</f>
        <v>313085.832040818</v>
      </c>
    </row>
    <row r="212" customFormat="false" ht="15" hidden="false" customHeight="false" outlineLevel="0" collapsed="false">
      <c r="A212" s="16" t="n">
        <v>211</v>
      </c>
      <c r="B212" s="17" t="n">
        <f aca="false">IF(A212&gt;'Inputs &amp; Summary'!$B$17,"",EDATE('Inputs &amp; Summary'!$B$11,A212))</f>
        <v>52657</v>
      </c>
      <c r="C212" s="16" t="str">
        <f aca="false">IF(A212&lt;='Inputs &amp; Summary'!$B$15,"Interest-Only",IF(A212&lt;='Inputs &amp; Summary'!$B$17,"Repayment",""))</f>
        <v>Repayment</v>
      </c>
      <c r="D212" s="18" t="n">
        <f aca="false">IF(C212="",0,H211)</f>
        <v>313085.832040818</v>
      </c>
      <c r="E212" s="18" t="n">
        <f aca="false">IF(C212="",0,D212*'Inputs &amp; Summary'!$B$18)</f>
        <v>1956.78645025511</v>
      </c>
      <c r="F212" s="18" t="n">
        <f aca="false">IF(C212="",0,IF(C212="Interest-Only",E212,MIN(D212+E212,'Inputs &amp; Summary'!$B$21)))</f>
        <v>3222.37277420723</v>
      </c>
      <c r="G212" s="18" t="n">
        <f aca="false">IF(C212="",0,F212-E212)</f>
        <v>1265.58632395212</v>
      </c>
      <c r="H212" s="18" t="n">
        <f aca="false">IF(C212="",0,MAX(0,D212-G212))</f>
        <v>311820.245716866</v>
      </c>
    </row>
    <row r="213" customFormat="false" ht="15" hidden="false" customHeight="false" outlineLevel="0" collapsed="false">
      <c r="A213" s="19" t="n">
        <v>212</v>
      </c>
      <c r="B213" s="20" t="n">
        <f aca="false">IF(A213&gt;'Inputs &amp; Summary'!$B$17,"",EDATE('Inputs &amp; Summary'!$B$11,A213))</f>
        <v>52688</v>
      </c>
      <c r="C213" s="19" t="str">
        <f aca="false">IF(A213&lt;='Inputs &amp; Summary'!$B$15,"Interest-Only",IF(A213&lt;='Inputs &amp; Summary'!$B$17,"Repayment",""))</f>
        <v>Repayment</v>
      </c>
      <c r="D213" s="21" t="n">
        <f aca="false">IF(C213="",0,H212)</f>
        <v>311820.245716866</v>
      </c>
      <c r="E213" s="21" t="n">
        <f aca="false">IF(C213="",0,D213*'Inputs &amp; Summary'!$B$18)</f>
        <v>1948.87653573041</v>
      </c>
      <c r="F213" s="21" t="n">
        <f aca="false">IF(C213="",0,IF(C213="Interest-Only",E213,MIN(D213+E213,'Inputs &amp; Summary'!$B$21)))</f>
        <v>3222.37277420723</v>
      </c>
      <c r="G213" s="21" t="n">
        <f aca="false">IF(C213="",0,F213-E213)</f>
        <v>1273.49623847682</v>
      </c>
      <c r="H213" s="21" t="n">
        <f aca="false">IF(C213="",0,MAX(0,D213-G213))</f>
        <v>310546.749478389</v>
      </c>
    </row>
    <row r="214" customFormat="false" ht="15" hidden="false" customHeight="false" outlineLevel="0" collapsed="false">
      <c r="A214" s="16" t="n">
        <v>213</v>
      </c>
      <c r="B214" s="17" t="n">
        <f aca="false">IF(A214&gt;'Inputs &amp; Summary'!$B$17,"",EDATE('Inputs &amp; Summary'!$B$11,A214))</f>
        <v>52718</v>
      </c>
      <c r="C214" s="16" t="str">
        <f aca="false">IF(A214&lt;='Inputs &amp; Summary'!$B$15,"Interest-Only",IF(A214&lt;='Inputs &amp; Summary'!$B$17,"Repayment",""))</f>
        <v>Repayment</v>
      </c>
      <c r="D214" s="18" t="n">
        <f aca="false">IF(C214="",0,H213)</f>
        <v>310546.749478389</v>
      </c>
      <c r="E214" s="18" t="n">
        <f aca="false">IF(C214="",0,D214*'Inputs &amp; Summary'!$B$18)</f>
        <v>1940.91718423993</v>
      </c>
      <c r="F214" s="18" t="n">
        <f aca="false">IF(C214="",0,IF(C214="Interest-Only",E214,MIN(D214+E214,'Inputs &amp; Summary'!$B$21)))</f>
        <v>3222.37277420723</v>
      </c>
      <c r="G214" s="18" t="n">
        <f aca="false">IF(C214="",0,F214-E214)</f>
        <v>1281.4555899673</v>
      </c>
      <c r="H214" s="18" t="n">
        <f aca="false">IF(C214="",0,MAX(0,D214-G214))</f>
        <v>309265.293888422</v>
      </c>
    </row>
    <row r="215" customFormat="false" ht="15" hidden="false" customHeight="false" outlineLevel="0" collapsed="false">
      <c r="A215" s="19" t="n">
        <v>214</v>
      </c>
      <c r="B215" s="20" t="n">
        <f aca="false">IF(A215&gt;'Inputs &amp; Summary'!$B$17,"",EDATE('Inputs &amp; Summary'!$B$11,A215))</f>
        <v>52749</v>
      </c>
      <c r="C215" s="19" t="str">
        <f aca="false">IF(A215&lt;='Inputs &amp; Summary'!$B$15,"Interest-Only",IF(A215&lt;='Inputs &amp; Summary'!$B$17,"Repayment",""))</f>
        <v>Repayment</v>
      </c>
      <c r="D215" s="21" t="n">
        <f aca="false">IF(C215="",0,H214)</f>
        <v>309265.293888422</v>
      </c>
      <c r="E215" s="21" t="n">
        <f aca="false">IF(C215="",0,D215*'Inputs &amp; Summary'!$B$18)</f>
        <v>1932.90808680264</v>
      </c>
      <c r="F215" s="21" t="n">
        <f aca="false">IF(C215="",0,IF(C215="Interest-Only",E215,MIN(D215+E215,'Inputs &amp; Summary'!$B$21)))</f>
        <v>3222.37277420723</v>
      </c>
      <c r="G215" s="21" t="n">
        <f aca="false">IF(C215="",0,F215-E215)</f>
        <v>1289.46468740459</v>
      </c>
      <c r="H215" s="21" t="n">
        <f aca="false">IF(C215="",0,MAX(0,D215-G215))</f>
        <v>307975.829201017</v>
      </c>
    </row>
    <row r="216" customFormat="false" ht="15" hidden="false" customHeight="false" outlineLevel="0" collapsed="false">
      <c r="A216" s="16" t="n">
        <v>215</v>
      </c>
      <c r="B216" s="17" t="n">
        <f aca="false">IF(A216&gt;'Inputs &amp; Summary'!$B$17,"",EDATE('Inputs &amp; Summary'!$B$11,A216))</f>
        <v>52779</v>
      </c>
      <c r="C216" s="16" t="str">
        <f aca="false">IF(A216&lt;='Inputs &amp; Summary'!$B$15,"Interest-Only",IF(A216&lt;='Inputs &amp; Summary'!$B$17,"Repayment",""))</f>
        <v>Repayment</v>
      </c>
      <c r="D216" s="18" t="n">
        <f aca="false">IF(C216="",0,H215)</f>
        <v>307975.829201017</v>
      </c>
      <c r="E216" s="18" t="n">
        <f aca="false">IF(C216="",0,D216*'Inputs &amp; Summary'!$B$18)</f>
        <v>1924.84893250636</v>
      </c>
      <c r="F216" s="18" t="n">
        <f aca="false">IF(C216="",0,IF(C216="Interest-Only",E216,MIN(D216+E216,'Inputs &amp; Summary'!$B$21)))</f>
        <v>3222.37277420723</v>
      </c>
      <c r="G216" s="18" t="n">
        <f aca="false">IF(C216="",0,F216-E216)</f>
        <v>1297.52384170087</v>
      </c>
      <c r="H216" s="18" t="n">
        <f aca="false">IF(C216="",0,MAX(0,D216-G216))</f>
        <v>306678.305359316</v>
      </c>
    </row>
    <row r="217" customFormat="false" ht="15" hidden="false" customHeight="false" outlineLevel="0" collapsed="false">
      <c r="A217" s="19" t="n">
        <v>216</v>
      </c>
      <c r="B217" s="20" t="n">
        <f aca="false">IF(A217&gt;'Inputs &amp; Summary'!$B$17,"",EDATE('Inputs &amp; Summary'!$B$11,A217))</f>
        <v>52810</v>
      </c>
      <c r="C217" s="19" t="str">
        <f aca="false">IF(A217&lt;='Inputs &amp; Summary'!$B$15,"Interest-Only",IF(A217&lt;='Inputs &amp; Summary'!$B$17,"Repayment",""))</f>
        <v>Repayment</v>
      </c>
      <c r="D217" s="21" t="n">
        <f aca="false">IF(C217="",0,H216)</f>
        <v>306678.305359316</v>
      </c>
      <c r="E217" s="21" t="n">
        <f aca="false">IF(C217="",0,D217*'Inputs &amp; Summary'!$B$18)</f>
        <v>1916.73940849573</v>
      </c>
      <c r="F217" s="21" t="n">
        <f aca="false">IF(C217="",0,IF(C217="Interest-Only",E217,MIN(D217+E217,'Inputs &amp; Summary'!$B$21)))</f>
        <v>3222.37277420723</v>
      </c>
      <c r="G217" s="21" t="n">
        <f aca="false">IF(C217="",0,F217-E217)</f>
        <v>1305.6333657115</v>
      </c>
      <c r="H217" s="21" t="n">
        <f aca="false">IF(C217="",0,MAX(0,D217-G217))</f>
        <v>305372.671993605</v>
      </c>
    </row>
    <row r="218" customFormat="false" ht="15" hidden="false" customHeight="false" outlineLevel="0" collapsed="false">
      <c r="A218" s="16" t="n">
        <v>217</v>
      </c>
      <c r="B218" s="17" t="n">
        <f aca="false">IF(A218&gt;'Inputs &amp; Summary'!$B$17,"",EDATE('Inputs &amp; Summary'!$B$11,A218))</f>
        <v>52841</v>
      </c>
      <c r="C218" s="16" t="str">
        <f aca="false">IF(A218&lt;='Inputs &amp; Summary'!$B$15,"Interest-Only",IF(A218&lt;='Inputs &amp; Summary'!$B$17,"Repayment",""))</f>
        <v>Repayment</v>
      </c>
      <c r="D218" s="18" t="n">
        <f aca="false">IF(C218="",0,H217)</f>
        <v>305372.671993605</v>
      </c>
      <c r="E218" s="18" t="n">
        <f aca="false">IF(C218="",0,D218*'Inputs &amp; Summary'!$B$18)</f>
        <v>1908.57919996003</v>
      </c>
      <c r="F218" s="18" t="n">
        <f aca="false">IF(C218="",0,IF(C218="Interest-Only",E218,MIN(D218+E218,'Inputs &amp; Summary'!$B$21)))</f>
        <v>3222.37277420723</v>
      </c>
      <c r="G218" s="18" t="n">
        <f aca="false">IF(C218="",0,F218-E218)</f>
        <v>1313.7935742472</v>
      </c>
      <c r="H218" s="18" t="n">
        <f aca="false">IF(C218="",0,MAX(0,D218-G218))</f>
        <v>304058.878419358</v>
      </c>
    </row>
    <row r="219" customFormat="false" ht="15" hidden="false" customHeight="false" outlineLevel="0" collapsed="false">
      <c r="A219" s="19" t="n">
        <v>218</v>
      </c>
      <c r="B219" s="20" t="n">
        <f aca="false">IF(A219&gt;'Inputs &amp; Summary'!$B$17,"",EDATE('Inputs &amp; Summary'!$B$11,A219))</f>
        <v>52871</v>
      </c>
      <c r="C219" s="19" t="str">
        <f aca="false">IF(A219&lt;='Inputs &amp; Summary'!$B$15,"Interest-Only",IF(A219&lt;='Inputs &amp; Summary'!$B$17,"Repayment",""))</f>
        <v>Repayment</v>
      </c>
      <c r="D219" s="21" t="n">
        <f aca="false">IF(C219="",0,H218)</f>
        <v>304058.878419358</v>
      </c>
      <c r="E219" s="21" t="n">
        <f aca="false">IF(C219="",0,D219*'Inputs &amp; Summary'!$B$18)</f>
        <v>1900.36799012099</v>
      </c>
      <c r="F219" s="21" t="n">
        <f aca="false">IF(C219="",0,IF(C219="Interest-Only",E219,MIN(D219+E219,'Inputs &amp; Summary'!$B$21)))</f>
        <v>3222.37277420723</v>
      </c>
      <c r="G219" s="21" t="n">
        <f aca="false">IF(C219="",0,F219-E219)</f>
        <v>1322.00478408624</v>
      </c>
      <c r="H219" s="21" t="n">
        <f aca="false">IF(C219="",0,MAX(0,D219-G219))</f>
        <v>302736.873635272</v>
      </c>
    </row>
    <row r="220" customFormat="false" ht="15" hidden="false" customHeight="false" outlineLevel="0" collapsed="false">
      <c r="A220" s="16" t="n">
        <v>219</v>
      </c>
      <c r="B220" s="17" t="n">
        <f aca="false">IF(A220&gt;'Inputs &amp; Summary'!$B$17,"",EDATE('Inputs &amp; Summary'!$B$11,A220))</f>
        <v>52902</v>
      </c>
      <c r="C220" s="16" t="str">
        <f aca="false">IF(A220&lt;='Inputs &amp; Summary'!$B$15,"Interest-Only",IF(A220&lt;='Inputs &amp; Summary'!$B$17,"Repayment",""))</f>
        <v>Repayment</v>
      </c>
      <c r="D220" s="18" t="n">
        <f aca="false">IF(C220="",0,H219)</f>
        <v>302736.873635272</v>
      </c>
      <c r="E220" s="18" t="n">
        <f aca="false">IF(C220="",0,D220*'Inputs &amp; Summary'!$B$18)</f>
        <v>1892.10546022045</v>
      </c>
      <c r="F220" s="18" t="n">
        <f aca="false">IF(C220="",0,IF(C220="Interest-Only",E220,MIN(D220+E220,'Inputs &amp; Summary'!$B$21)))</f>
        <v>3222.37277420723</v>
      </c>
      <c r="G220" s="18" t="n">
        <f aca="false">IF(C220="",0,F220-E220)</f>
        <v>1330.26731398678</v>
      </c>
      <c r="H220" s="18" t="n">
        <f aca="false">IF(C220="",0,MAX(0,D220-G220))</f>
        <v>301406.606321285</v>
      </c>
    </row>
    <row r="221" customFormat="false" ht="15" hidden="false" customHeight="false" outlineLevel="0" collapsed="false">
      <c r="A221" s="19" t="n">
        <v>220</v>
      </c>
      <c r="B221" s="20" t="n">
        <f aca="false">IF(A221&gt;'Inputs &amp; Summary'!$B$17,"",EDATE('Inputs &amp; Summary'!$B$11,A221))</f>
        <v>52932</v>
      </c>
      <c r="C221" s="19" t="str">
        <f aca="false">IF(A221&lt;='Inputs &amp; Summary'!$B$15,"Interest-Only",IF(A221&lt;='Inputs &amp; Summary'!$B$17,"Repayment",""))</f>
        <v>Repayment</v>
      </c>
      <c r="D221" s="21" t="n">
        <f aca="false">IF(C221="",0,H220)</f>
        <v>301406.606321285</v>
      </c>
      <c r="E221" s="21" t="n">
        <f aca="false">IF(C221="",0,D221*'Inputs &amp; Summary'!$B$18)</f>
        <v>1883.79128950803</v>
      </c>
      <c r="F221" s="21" t="n">
        <f aca="false">IF(C221="",0,IF(C221="Interest-Only",E221,MIN(D221+E221,'Inputs &amp; Summary'!$B$21)))</f>
        <v>3222.37277420723</v>
      </c>
      <c r="G221" s="21" t="n">
        <f aca="false">IF(C221="",0,F221-E221)</f>
        <v>1338.5814846992</v>
      </c>
      <c r="H221" s="21" t="n">
        <f aca="false">IF(C221="",0,MAX(0,D221-G221))</f>
        <v>300068.024836586</v>
      </c>
    </row>
    <row r="222" customFormat="false" ht="15" hidden="false" customHeight="false" outlineLevel="0" collapsed="false">
      <c r="A222" s="16" t="n">
        <v>221</v>
      </c>
      <c r="B222" s="17" t="n">
        <f aca="false">IF(A222&gt;'Inputs &amp; Summary'!$B$17,"",EDATE('Inputs &amp; Summary'!$B$11,A222))</f>
        <v>52963</v>
      </c>
      <c r="C222" s="16" t="str">
        <f aca="false">IF(A222&lt;='Inputs &amp; Summary'!$B$15,"Interest-Only",IF(A222&lt;='Inputs &amp; Summary'!$B$17,"Repayment",""))</f>
        <v>Repayment</v>
      </c>
      <c r="D222" s="18" t="n">
        <f aca="false">IF(C222="",0,H221)</f>
        <v>300068.024836586</v>
      </c>
      <c r="E222" s="18" t="n">
        <f aca="false">IF(C222="",0,D222*'Inputs &amp; Summary'!$B$18)</f>
        <v>1875.42515522866</v>
      </c>
      <c r="F222" s="18" t="n">
        <f aca="false">IF(C222="",0,IF(C222="Interest-Only",E222,MIN(D222+E222,'Inputs &amp; Summary'!$B$21)))</f>
        <v>3222.37277420723</v>
      </c>
      <c r="G222" s="18" t="n">
        <f aca="false">IF(C222="",0,F222-E222)</f>
        <v>1346.94761897857</v>
      </c>
      <c r="H222" s="18" t="n">
        <f aca="false">IF(C222="",0,MAX(0,D222-G222))</f>
        <v>298721.077217607</v>
      </c>
    </row>
    <row r="223" customFormat="false" ht="15" hidden="false" customHeight="false" outlineLevel="0" collapsed="false">
      <c r="A223" s="19" t="n">
        <v>222</v>
      </c>
      <c r="B223" s="20" t="n">
        <f aca="false">IF(A223&gt;'Inputs &amp; Summary'!$B$17,"",EDATE('Inputs &amp; Summary'!$B$11,A223))</f>
        <v>52994</v>
      </c>
      <c r="C223" s="19" t="str">
        <f aca="false">IF(A223&lt;='Inputs &amp; Summary'!$B$15,"Interest-Only",IF(A223&lt;='Inputs &amp; Summary'!$B$17,"Repayment",""))</f>
        <v>Repayment</v>
      </c>
      <c r="D223" s="21" t="n">
        <f aca="false">IF(C223="",0,H222)</f>
        <v>298721.077217607</v>
      </c>
      <c r="E223" s="21" t="n">
        <f aca="false">IF(C223="",0,D223*'Inputs &amp; Summary'!$B$18)</f>
        <v>1867.00673261004</v>
      </c>
      <c r="F223" s="21" t="n">
        <f aca="false">IF(C223="",0,IF(C223="Interest-Only",E223,MIN(D223+E223,'Inputs &amp; Summary'!$B$21)))</f>
        <v>3222.37277420723</v>
      </c>
      <c r="G223" s="21" t="n">
        <f aca="false">IF(C223="",0,F223-E223)</f>
        <v>1355.36604159719</v>
      </c>
      <c r="H223" s="21" t="n">
        <f aca="false">IF(C223="",0,MAX(0,D223-G223))</f>
        <v>297365.71117601</v>
      </c>
    </row>
    <row r="224" customFormat="false" ht="15" hidden="false" customHeight="false" outlineLevel="0" collapsed="false">
      <c r="A224" s="16" t="n">
        <v>223</v>
      </c>
      <c r="B224" s="17" t="n">
        <f aca="false">IF(A224&gt;'Inputs &amp; Summary'!$B$17,"",EDATE('Inputs &amp; Summary'!$B$11,A224))</f>
        <v>53022</v>
      </c>
      <c r="C224" s="16" t="str">
        <f aca="false">IF(A224&lt;='Inputs &amp; Summary'!$B$15,"Interest-Only",IF(A224&lt;='Inputs &amp; Summary'!$B$17,"Repayment",""))</f>
        <v>Repayment</v>
      </c>
      <c r="D224" s="18" t="n">
        <f aca="false">IF(C224="",0,H223)</f>
        <v>297365.71117601</v>
      </c>
      <c r="E224" s="18" t="n">
        <f aca="false">IF(C224="",0,D224*'Inputs &amp; Summary'!$B$18)</f>
        <v>1858.53569485006</v>
      </c>
      <c r="F224" s="18" t="n">
        <f aca="false">IF(C224="",0,IF(C224="Interest-Only",E224,MIN(D224+E224,'Inputs &amp; Summary'!$B$21)))</f>
        <v>3222.37277420723</v>
      </c>
      <c r="G224" s="18" t="n">
        <f aca="false">IF(C224="",0,F224-E224)</f>
        <v>1363.83707935717</v>
      </c>
      <c r="H224" s="18" t="n">
        <f aca="false">IF(C224="",0,MAX(0,D224-G224))</f>
        <v>296001.874096653</v>
      </c>
    </row>
    <row r="225" customFormat="false" ht="15" hidden="false" customHeight="false" outlineLevel="0" collapsed="false">
      <c r="A225" s="19" t="n">
        <v>224</v>
      </c>
      <c r="B225" s="20" t="n">
        <f aca="false">IF(A225&gt;'Inputs &amp; Summary'!$B$17,"",EDATE('Inputs &amp; Summary'!$B$11,A225))</f>
        <v>53053</v>
      </c>
      <c r="C225" s="19" t="str">
        <f aca="false">IF(A225&lt;='Inputs &amp; Summary'!$B$15,"Interest-Only",IF(A225&lt;='Inputs &amp; Summary'!$B$17,"Repayment",""))</f>
        <v>Repayment</v>
      </c>
      <c r="D225" s="21" t="n">
        <f aca="false">IF(C225="",0,H224)</f>
        <v>296001.874096653</v>
      </c>
      <c r="E225" s="21" t="n">
        <f aca="false">IF(C225="",0,D225*'Inputs &amp; Summary'!$B$18)</f>
        <v>1850.01171310408</v>
      </c>
      <c r="F225" s="21" t="n">
        <f aca="false">IF(C225="",0,IF(C225="Interest-Only",E225,MIN(D225+E225,'Inputs &amp; Summary'!$B$21)))</f>
        <v>3222.37277420723</v>
      </c>
      <c r="G225" s="21" t="n">
        <f aca="false">IF(C225="",0,F225-E225)</f>
        <v>1372.36106110315</v>
      </c>
      <c r="H225" s="21" t="n">
        <f aca="false">IF(C225="",0,MAX(0,D225-G225))</f>
        <v>294629.513035549</v>
      </c>
    </row>
    <row r="226" customFormat="false" ht="15" hidden="false" customHeight="false" outlineLevel="0" collapsed="false">
      <c r="A226" s="16" t="n">
        <v>225</v>
      </c>
      <c r="B226" s="17" t="n">
        <f aca="false">IF(A226&gt;'Inputs &amp; Summary'!$B$17,"",EDATE('Inputs &amp; Summary'!$B$11,A226))</f>
        <v>53083</v>
      </c>
      <c r="C226" s="16" t="str">
        <f aca="false">IF(A226&lt;='Inputs &amp; Summary'!$B$15,"Interest-Only",IF(A226&lt;='Inputs &amp; Summary'!$B$17,"Repayment",""))</f>
        <v>Repayment</v>
      </c>
      <c r="D226" s="18" t="n">
        <f aca="false">IF(C226="",0,H225)</f>
        <v>294629.513035549</v>
      </c>
      <c r="E226" s="18" t="n">
        <f aca="false">IF(C226="",0,D226*'Inputs &amp; Summary'!$B$18)</f>
        <v>1841.43445647218</v>
      </c>
      <c r="F226" s="18" t="n">
        <f aca="false">IF(C226="",0,IF(C226="Interest-Only",E226,MIN(D226+E226,'Inputs &amp; Summary'!$B$21)))</f>
        <v>3222.37277420723</v>
      </c>
      <c r="G226" s="18" t="n">
        <f aca="false">IF(C226="",0,F226-E226)</f>
        <v>1380.93831773505</v>
      </c>
      <c r="H226" s="18" t="n">
        <f aca="false">IF(C226="",0,MAX(0,D226-G226))</f>
        <v>293248.574717814</v>
      </c>
    </row>
    <row r="227" customFormat="false" ht="15" hidden="false" customHeight="false" outlineLevel="0" collapsed="false">
      <c r="A227" s="19" t="n">
        <v>226</v>
      </c>
      <c r="B227" s="20" t="n">
        <f aca="false">IF(A227&gt;'Inputs &amp; Summary'!$B$17,"",EDATE('Inputs &amp; Summary'!$B$11,A227))</f>
        <v>53114</v>
      </c>
      <c r="C227" s="19" t="str">
        <f aca="false">IF(A227&lt;='Inputs &amp; Summary'!$B$15,"Interest-Only",IF(A227&lt;='Inputs &amp; Summary'!$B$17,"Repayment",""))</f>
        <v>Repayment</v>
      </c>
      <c r="D227" s="21" t="n">
        <f aca="false">IF(C227="",0,H226)</f>
        <v>293248.574717814</v>
      </c>
      <c r="E227" s="21" t="n">
        <f aca="false">IF(C227="",0,D227*'Inputs &amp; Summary'!$B$18)</f>
        <v>1832.80359198634</v>
      </c>
      <c r="F227" s="21" t="n">
        <f aca="false">IF(C227="",0,IF(C227="Interest-Only",E227,MIN(D227+E227,'Inputs &amp; Summary'!$B$21)))</f>
        <v>3222.37277420723</v>
      </c>
      <c r="G227" s="21" t="n">
        <f aca="false">IF(C227="",0,F227-E227)</f>
        <v>1389.56918222089</v>
      </c>
      <c r="H227" s="21" t="n">
        <f aca="false">IF(C227="",0,MAX(0,D227-G227))</f>
        <v>291859.005535593</v>
      </c>
    </row>
    <row r="228" customFormat="false" ht="15" hidden="false" customHeight="false" outlineLevel="0" collapsed="false">
      <c r="A228" s="16" t="n">
        <v>227</v>
      </c>
      <c r="B228" s="17" t="n">
        <f aca="false">IF(A228&gt;'Inputs &amp; Summary'!$B$17,"",EDATE('Inputs &amp; Summary'!$B$11,A228))</f>
        <v>53144</v>
      </c>
      <c r="C228" s="16" t="str">
        <f aca="false">IF(A228&lt;='Inputs &amp; Summary'!$B$15,"Interest-Only",IF(A228&lt;='Inputs &amp; Summary'!$B$17,"Repayment",""))</f>
        <v>Repayment</v>
      </c>
      <c r="D228" s="18" t="n">
        <f aca="false">IF(C228="",0,H227)</f>
        <v>291859.005535593</v>
      </c>
      <c r="E228" s="18" t="n">
        <f aca="false">IF(C228="",0,D228*'Inputs &amp; Summary'!$B$18)</f>
        <v>1824.11878459746</v>
      </c>
      <c r="F228" s="18" t="n">
        <f aca="false">IF(C228="",0,IF(C228="Interest-Only",E228,MIN(D228+E228,'Inputs &amp; Summary'!$B$21)))</f>
        <v>3222.37277420723</v>
      </c>
      <c r="G228" s="18" t="n">
        <f aca="false">IF(C228="",0,F228-E228)</f>
        <v>1398.25398960977</v>
      </c>
      <c r="H228" s="18" t="n">
        <f aca="false">IF(C228="",0,MAX(0,D228-G228))</f>
        <v>290460.751545984</v>
      </c>
    </row>
    <row r="229" customFormat="false" ht="15" hidden="false" customHeight="false" outlineLevel="0" collapsed="false">
      <c r="A229" s="19" t="n">
        <v>228</v>
      </c>
      <c r="B229" s="20" t="n">
        <f aca="false">IF(A229&gt;'Inputs &amp; Summary'!$B$17,"",EDATE('Inputs &amp; Summary'!$B$11,A229))</f>
        <v>53175</v>
      </c>
      <c r="C229" s="19" t="str">
        <f aca="false">IF(A229&lt;='Inputs &amp; Summary'!$B$15,"Interest-Only",IF(A229&lt;='Inputs &amp; Summary'!$B$17,"Repayment",""))</f>
        <v>Repayment</v>
      </c>
      <c r="D229" s="21" t="n">
        <f aca="false">IF(C229="",0,H228)</f>
        <v>290460.751545984</v>
      </c>
      <c r="E229" s="21" t="n">
        <f aca="false">IF(C229="",0,D229*'Inputs &amp; Summary'!$B$18)</f>
        <v>1815.3796971624</v>
      </c>
      <c r="F229" s="21" t="n">
        <f aca="false">IF(C229="",0,IF(C229="Interest-Only",E229,MIN(D229+E229,'Inputs &amp; Summary'!$B$21)))</f>
        <v>3222.37277420723</v>
      </c>
      <c r="G229" s="21" t="n">
        <f aca="false">IF(C229="",0,F229-E229)</f>
        <v>1406.99307704483</v>
      </c>
      <c r="H229" s="21" t="n">
        <f aca="false">IF(C229="",0,MAX(0,D229-G229))</f>
        <v>289053.758468939</v>
      </c>
    </row>
    <row r="230" customFormat="false" ht="15" hidden="false" customHeight="false" outlineLevel="0" collapsed="false">
      <c r="A230" s="16" t="n">
        <v>229</v>
      </c>
      <c r="B230" s="17" t="n">
        <f aca="false">IF(A230&gt;'Inputs &amp; Summary'!$B$17,"",EDATE('Inputs &amp; Summary'!$B$11,A230))</f>
        <v>53206</v>
      </c>
      <c r="C230" s="16" t="str">
        <f aca="false">IF(A230&lt;='Inputs &amp; Summary'!$B$15,"Interest-Only",IF(A230&lt;='Inputs &amp; Summary'!$B$17,"Repayment",""))</f>
        <v>Repayment</v>
      </c>
      <c r="D230" s="18" t="n">
        <f aca="false">IF(C230="",0,H229)</f>
        <v>289053.758468939</v>
      </c>
      <c r="E230" s="18" t="n">
        <f aca="false">IF(C230="",0,D230*'Inputs &amp; Summary'!$B$18)</f>
        <v>1806.58599043087</v>
      </c>
      <c r="F230" s="18" t="n">
        <f aca="false">IF(C230="",0,IF(C230="Interest-Only",E230,MIN(D230+E230,'Inputs &amp; Summary'!$B$21)))</f>
        <v>3222.37277420723</v>
      </c>
      <c r="G230" s="18" t="n">
        <f aca="false">IF(C230="",0,F230-E230)</f>
        <v>1415.78678377636</v>
      </c>
      <c r="H230" s="18" t="n">
        <f aca="false">IF(C230="",0,MAX(0,D230-G230))</f>
        <v>287637.971685162</v>
      </c>
    </row>
    <row r="231" customFormat="false" ht="15" hidden="false" customHeight="false" outlineLevel="0" collapsed="false">
      <c r="A231" s="19" t="n">
        <v>230</v>
      </c>
      <c r="B231" s="20" t="n">
        <f aca="false">IF(A231&gt;'Inputs &amp; Summary'!$B$17,"",EDATE('Inputs &amp; Summary'!$B$11,A231))</f>
        <v>53236</v>
      </c>
      <c r="C231" s="19" t="str">
        <f aca="false">IF(A231&lt;='Inputs &amp; Summary'!$B$15,"Interest-Only",IF(A231&lt;='Inputs &amp; Summary'!$B$17,"Repayment",""))</f>
        <v>Repayment</v>
      </c>
      <c r="D231" s="21" t="n">
        <f aca="false">IF(C231="",0,H230)</f>
        <v>287637.971685162</v>
      </c>
      <c r="E231" s="21" t="n">
        <f aca="false">IF(C231="",0,D231*'Inputs &amp; Summary'!$B$18)</f>
        <v>1797.73732303227</v>
      </c>
      <c r="F231" s="21" t="n">
        <f aca="false">IF(C231="",0,IF(C231="Interest-Only",E231,MIN(D231+E231,'Inputs &amp; Summary'!$B$21)))</f>
        <v>3222.37277420723</v>
      </c>
      <c r="G231" s="21" t="n">
        <f aca="false">IF(C231="",0,F231-E231)</f>
        <v>1424.63545117496</v>
      </c>
      <c r="H231" s="21" t="n">
        <f aca="false">IF(C231="",0,MAX(0,D231-G231))</f>
        <v>286213.336233988</v>
      </c>
    </row>
    <row r="232" customFormat="false" ht="15" hidden="false" customHeight="false" outlineLevel="0" collapsed="false">
      <c r="A232" s="16" t="n">
        <v>231</v>
      </c>
      <c r="B232" s="17" t="n">
        <f aca="false">IF(A232&gt;'Inputs &amp; Summary'!$B$17,"",EDATE('Inputs &amp; Summary'!$B$11,A232))</f>
        <v>53267</v>
      </c>
      <c r="C232" s="16" t="str">
        <f aca="false">IF(A232&lt;='Inputs &amp; Summary'!$B$15,"Interest-Only",IF(A232&lt;='Inputs &amp; Summary'!$B$17,"Repayment",""))</f>
        <v>Repayment</v>
      </c>
      <c r="D232" s="18" t="n">
        <f aca="false">IF(C232="",0,H231)</f>
        <v>286213.336233988</v>
      </c>
      <c r="E232" s="18" t="n">
        <f aca="false">IF(C232="",0,D232*'Inputs &amp; Summary'!$B$18)</f>
        <v>1788.83335146242</v>
      </c>
      <c r="F232" s="18" t="n">
        <f aca="false">IF(C232="",0,IF(C232="Interest-Only",E232,MIN(D232+E232,'Inputs &amp; Summary'!$B$21)))</f>
        <v>3222.37277420723</v>
      </c>
      <c r="G232" s="18" t="n">
        <f aca="false">IF(C232="",0,F232-E232)</f>
        <v>1433.53942274481</v>
      </c>
      <c r="H232" s="18" t="n">
        <f aca="false">IF(C232="",0,MAX(0,D232-G232))</f>
        <v>284779.796811243</v>
      </c>
    </row>
    <row r="233" customFormat="false" ht="15" hidden="false" customHeight="false" outlineLevel="0" collapsed="false">
      <c r="A233" s="19" t="n">
        <v>232</v>
      </c>
      <c r="B233" s="20" t="n">
        <f aca="false">IF(A233&gt;'Inputs &amp; Summary'!$B$17,"",EDATE('Inputs &amp; Summary'!$B$11,A233))</f>
        <v>53297</v>
      </c>
      <c r="C233" s="19" t="str">
        <f aca="false">IF(A233&lt;='Inputs &amp; Summary'!$B$15,"Interest-Only",IF(A233&lt;='Inputs &amp; Summary'!$B$17,"Repayment",""))</f>
        <v>Repayment</v>
      </c>
      <c r="D233" s="21" t="n">
        <f aca="false">IF(C233="",0,H232)</f>
        <v>284779.796811243</v>
      </c>
      <c r="E233" s="21" t="n">
        <f aca="false">IF(C233="",0,D233*'Inputs &amp; Summary'!$B$18)</f>
        <v>1779.87373007027</v>
      </c>
      <c r="F233" s="21" t="n">
        <f aca="false">IF(C233="",0,IF(C233="Interest-Only",E233,MIN(D233+E233,'Inputs &amp; Summary'!$B$21)))</f>
        <v>3222.37277420723</v>
      </c>
      <c r="G233" s="21" t="n">
        <f aca="false">IF(C233="",0,F233-E233)</f>
        <v>1442.49904413696</v>
      </c>
      <c r="H233" s="21" t="n">
        <f aca="false">IF(C233="",0,MAX(0,D233-G233))</f>
        <v>283337.297767106</v>
      </c>
    </row>
    <row r="234" customFormat="false" ht="15" hidden="false" customHeight="false" outlineLevel="0" collapsed="false">
      <c r="A234" s="16" t="n">
        <v>233</v>
      </c>
      <c r="B234" s="17" t="n">
        <f aca="false">IF(A234&gt;'Inputs &amp; Summary'!$B$17,"",EDATE('Inputs &amp; Summary'!$B$11,A234))</f>
        <v>53328</v>
      </c>
      <c r="C234" s="16" t="str">
        <f aca="false">IF(A234&lt;='Inputs &amp; Summary'!$B$15,"Interest-Only",IF(A234&lt;='Inputs &amp; Summary'!$B$17,"Repayment",""))</f>
        <v>Repayment</v>
      </c>
      <c r="D234" s="18" t="n">
        <f aca="false">IF(C234="",0,H233)</f>
        <v>283337.297767106</v>
      </c>
      <c r="E234" s="18" t="n">
        <f aca="false">IF(C234="",0,D234*'Inputs &amp; Summary'!$B$18)</f>
        <v>1770.85811104441</v>
      </c>
      <c r="F234" s="18" t="n">
        <f aca="false">IF(C234="",0,IF(C234="Interest-Only",E234,MIN(D234+E234,'Inputs &amp; Summary'!$B$21)))</f>
        <v>3222.37277420723</v>
      </c>
      <c r="G234" s="18" t="n">
        <f aca="false">IF(C234="",0,F234-E234)</f>
        <v>1451.51466316282</v>
      </c>
      <c r="H234" s="18" t="n">
        <f aca="false">IF(C234="",0,MAX(0,D234-G234))</f>
        <v>281885.783103943</v>
      </c>
    </row>
    <row r="235" customFormat="false" ht="15" hidden="false" customHeight="false" outlineLevel="0" collapsed="false">
      <c r="A235" s="19" t="n">
        <v>234</v>
      </c>
      <c r="B235" s="20" t="n">
        <f aca="false">IF(A235&gt;'Inputs &amp; Summary'!$B$17,"",EDATE('Inputs &amp; Summary'!$B$11,A235))</f>
        <v>53359</v>
      </c>
      <c r="C235" s="19" t="str">
        <f aca="false">IF(A235&lt;='Inputs &amp; Summary'!$B$15,"Interest-Only",IF(A235&lt;='Inputs &amp; Summary'!$B$17,"Repayment",""))</f>
        <v>Repayment</v>
      </c>
      <c r="D235" s="21" t="n">
        <f aca="false">IF(C235="",0,H234)</f>
        <v>281885.783103943</v>
      </c>
      <c r="E235" s="21" t="n">
        <f aca="false">IF(C235="",0,D235*'Inputs &amp; Summary'!$B$18)</f>
        <v>1761.78614439964</v>
      </c>
      <c r="F235" s="21" t="n">
        <f aca="false">IF(C235="",0,IF(C235="Interest-Only",E235,MIN(D235+E235,'Inputs &amp; Summary'!$B$21)))</f>
        <v>3222.37277420723</v>
      </c>
      <c r="G235" s="21" t="n">
        <f aca="false">IF(C235="",0,F235-E235)</f>
        <v>1460.58662980759</v>
      </c>
      <c r="H235" s="21" t="n">
        <f aca="false">IF(C235="",0,MAX(0,D235-G235))</f>
        <v>280425.196474135</v>
      </c>
    </row>
    <row r="236" customFormat="false" ht="15" hidden="false" customHeight="false" outlineLevel="0" collapsed="false">
      <c r="A236" s="16" t="n">
        <v>235</v>
      </c>
      <c r="B236" s="17" t="n">
        <f aca="false">IF(A236&gt;'Inputs &amp; Summary'!$B$17,"",EDATE('Inputs &amp; Summary'!$B$11,A236))</f>
        <v>53387</v>
      </c>
      <c r="C236" s="16" t="str">
        <f aca="false">IF(A236&lt;='Inputs &amp; Summary'!$B$15,"Interest-Only",IF(A236&lt;='Inputs &amp; Summary'!$B$17,"Repayment",""))</f>
        <v>Repayment</v>
      </c>
      <c r="D236" s="18" t="n">
        <f aca="false">IF(C236="",0,H235)</f>
        <v>280425.196474135</v>
      </c>
      <c r="E236" s="18" t="n">
        <f aca="false">IF(C236="",0,D236*'Inputs &amp; Summary'!$B$18)</f>
        <v>1752.65747796335</v>
      </c>
      <c r="F236" s="18" t="n">
        <f aca="false">IF(C236="",0,IF(C236="Interest-Only",E236,MIN(D236+E236,'Inputs &amp; Summary'!$B$21)))</f>
        <v>3222.37277420723</v>
      </c>
      <c r="G236" s="18" t="n">
        <f aca="false">IF(C236="",0,F236-E236)</f>
        <v>1469.71529624388</v>
      </c>
      <c r="H236" s="18" t="n">
        <f aca="false">IF(C236="",0,MAX(0,D236-G236))</f>
        <v>278955.481177891</v>
      </c>
    </row>
    <row r="237" customFormat="false" ht="15" hidden="false" customHeight="false" outlineLevel="0" collapsed="false">
      <c r="A237" s="19" t="n">
        <v>236</v>
      </c>
      <c r="B237" s="20" t="n">
        <f aca="false">IF(A237&gt;'Inputs &amp; Summary'!$B$17,"",EDATE('Inputs &amp; Summary'!$B$11,A237))</f>
        <v>53418</v>
      </c>
      <c r="C237" s="19" t="str">
        <f aca="false">IF(A237&lt;='Inputs &amp; Summary'!$B$15,"Interest-Only",IF(A237&lt;='Inputs &amp; Summary'!$B$17,"Repayment",""))</f>
        <v>Repayment</v>
      </c>
      <c r="D237" s="21" t="n">
        <f aca="false">IF(C237="",0,H236)</f>
        <v>278955.481177891</v>
      </c>
      <c r="E237" s="21" t="n">
        <f aca="false">IF(C237="",0,D237*'Inputs &amp; Summary'!$B$18)</f>
        <v>1743.47175736182</v>
      </c>
      <c r="F237" s="21" t="n">
        <f aca="false">IF(C237="",0,IF(C237="Interest-Only",E237,MIN(D237+E237,'Inputs &amp; Summary'!$B$21)))</f>
        <v>3222.37277420723</v>
      </c>
      <c r="G237" s="21" t="n">
        <f aca="false">IF(C237="",0,F237-E237)</f>
        <v>1478.90101684541</v>
      </c>
      <c r="H237" s="21" t="n">
        <f aca="false">IF(C237="",0,MAX(0,D237-G237))</f>
        <v>277476.580161046</v>
      </c>
    </row>
    <row r="238" customFormat="false" ht="15" hidden="false" customHeight="false" outlineLevel="0" collapsed="false">
      <c r="A238" s="16" t="n">
        <v>237</v>
      </c>
      <c r="B238" s="17" t="n">
        <f aca="false">IF(A238&gt;'Inputs &amp; Summary'!$B$17,"",EDATE('Inputs &amp; Summary'!$B$11,A238))</f>
        <v>53448</v>
      </c>
      <c r="C238" s="16" t="str">
        <f aca="false">IF(A238&lt;='Inputs &amp; Summary'!$B$15,"Interest-Only",IF(A238&lt;='Inputs &amp; Summary'!$B$17,"Repayment",""))</f>
        <v>Repayment</v>
      </c>
      <c r="D238" s="18" t="n">
        <f aca="false">IF(C238="",0,H237)</f>
        <v>277476.580161046</v>
      </c>
      <c r="E238" s="18" t="n">
        <f aca="false">IF(C238="",0,D238*'Inputs &amp; Summary'!$B$18)</f>
        <v>1734.22862600654</v>
      </c>
      <c r="F238" s="18" t="n">
        <f aca="false">IF(C238="",0,IF(C238="Interest-Only",E238,MIN(D238+E238,'Inputs &amp; Summary'!$B$21)))</f>
        <v>3222.37277420723</v>
      </c>
      <c r="G238" s="18" t="n">
        <f aca="false">IF(C238="",0,F238-E238)</f>
        <v>1488.14414820069</v>
      </c>
      <c r="H238" s="18" t="n">
        <f aca="false">IF(C238="",0,MAX(0,D238-G238))</f>
        <v>275988.436012845</v>
      </c>
    </row>
    <row r="239" customFormat="false" ht="15" hidden="false" customHeight="false" outlineLevel="0" collapsed="false">
      <c r="A239" s="19" t="n">
        <v>238</v>
      </c>
      <c r="B239" s="20" t="n">
        <f aca="false">IF(A239&gt;'Inputs &amp; Summary'!$B$17,"",EDATE('Inputs &amp; Summary'!$B$11,A239))</f>
        <v>53479</v>
      </c>
      <c r="C239" s="19" t="str">
        <f aca="false">IF(A239&lt;='Inputs &amp; Summary'!$B$15,"Interest-Only",IF(A239&lt;='Inputs &amp; Summary'!$B$17,"Repayment",""))</f>
        <v>Repayment</v>
      </c>
      <c r="D239" s="21" t="n">
        <f aca="false">IF(C239="",0,H238)</f>
        <v>275988.436012845</v>
      </c>
      <c r="E239" s="21" t="n">
        <f aca="false">IF(C239="",0,D239*'Inputs &amp; Summary'!$B$18)</f>
        <v>1724.92772508028</v>
      </c>
      <c r="F239" s="21" t="n">
        <f aca="false">IF(C239="",0,IF(C239="Interest-Only",E239,MIN(D239+E239,'Inputs &amp; Summary'!$B$21)))</f>
        <v>3222.37277420723</v>
      </c>
      <c r="G239" s="21" t="n">
        <f aca="false">IF(C239="",0,F239-E239)</f>
        <v>1497.44504912695</v>
      </c>
      <c r="H239" s="21" t="n">
        <f aca="false">IF(C239="",0,MAX(0,D239-G239))</f>
        <v>274490.990963718</v>
      </c>
    </row>
    <row r="240" customFormat="false" ht="15" hidden="false" customHeight="false" outlineLevel="0" collapsed="false">
      <c r="A240" s="16" t="n">
        <v>239</v>
      </c>
      <c r="B240" s="17" t="n">
        <f aca="false">IF(A240&gt;'Inputs &amp; Summary'!$B$17,"",EDATE('Inputs &amp; Summary'!$B$11,A240))</f>
        <v>53509</v>
      </c>
      <c r="C240" s="16" t="str">
        <f aca="false">IF(A240&lt;='Inputs &amp; Summary'!$B$15,"Interest-Only",IF(A240&lt;='Inputs &amp; Summary'!$B$17,"Repayment",""))</f>
        <v>Repayment</v>
      </c>
      <c r="D240" s="18" t="n">
        <f aca="false">IF(C240="",0,H239)</f>
        <v>274490.990963718</v>
      </c>
      <c r="E240" s="18" t="n">
        <f aca="false">IF(C240="",0,D240*'Inputs &amp; Summary'!$B$18)</f>
        <v>1715.56869352324</v>
      </c>
      <c r="F240" s="18" t="n">
        <f aca="false">IF(C240="",0,IF(C240="Interest-Only",E240,MIN(D240+E240,'Inputs &amp; Summary'!$B$21)))</f>
        <v>3222.37277420723</v>
      </c>
      <c r="G240" s="18" t="n">
        <f aca="false">IF(C240="",0,F240-E240)</f>
        <v>1506.80408068399</v>
      </c>
      <c r="H240" s="18" t="n">
        <f aca="false">IF(C240="",0,MAX(0,D240-G240))</f>
        <v>272984.186883034</v>
      </c>
    </row>
    <row r="241" customFormat="false" ht="15" hidden="false" customHeight="false" outlineLevel="0" collapsed="false">
      <c r="A241" s="19" t="n">
        <v>240</v>
      </c>
      <c r="B241" s="20" t="n">
        <f aca="false">IF(A241&gt;'Inputs &amp; Summary'!$B$17,"",EDATE('Inputs &amp; Summary'!$B$11,A241))</f>
        <v>53540</v>
      </c>
      <c r="C241" s="19" t="str">
        <f aca="false">IF(A241&lt;='Inputs &amp; Summary'!$B$15,"Interest-Only",IF(A241&lt;='Inputs &amp; Summary'!$B$17,"Repayment",""))</f>
        <v>Repayment</v>
      </c>
      <c r="D241" s="21" t="n">
        <f aca="false">IF(C241="",0,H240)</f>
        <v>272984.186883034</v>
      </c>
      <c r="E241" s="21" t="n">
        <f aca="false">IF(C241="",0,D241*'Inputs &amp; Summary'!$B$18)</f>
        <v>1706.15116801896</v>
      </c>
      <c r="F241" s="21" t="n">
        <f aca="false">IF(C241="",0,IF(C241="Interest-Only",E241,MIN(D241+E241,'Inputs &amp; Summary'!$B$21)))</f>
        <v>3222.37277420723</v>
      </c>
      <c r="G241" s="21" t="n">
        <f aca="false">IF(C241="",0,F241-E241)</f>
        <v>1516.22160618826</v>
      </c>
      <c r="H241" s="21" t="n">
        <f aca="false">IF(C241="",0,MAX(0,D241-G241))</f>
        <v>271467.965276846</v>
      </c>
    </row>
    <row r="242" customFormat="false" ht="15" hidden="false" customHeight="false" outlineLevel="0" collapsed="false">
      <c r="A242" s="16" t="n">
        <v>241</v>
      </c>
      <c r="B242" s="17" t="n">
        <f aca="false">IF(A242&gt;'Inputs &amp; Summary'!$B$17,"",EDATE('Inputs &amp; Summary'!$B$11,A242))</f>
        <v>53571</v>
      </c>
      <c r="C242" s="16" t="str">
        <f aca="false">IF(A242&lt;='Inputs &amp; Summary'!$B$15,"Interest-Only",IF(A242&lt;='Inputs &amp; Summary'!$B$17,"Repayment",""))</f>
        <v>Repayment</v>
      </c>
      <c r="D242" s="18" t="n">
        <f aca="false">IF(C242="",0,H241)</f>
        <v>271467.965276846</v>
      </c>
      <c r="E242" s="18" t="n">
        <f aca="false">IF(C242="",0,D242*'Inputs &amp; Summary'!$B$18)</f>
        <v>1696.67478298029</v>
      </c>
      <c r="F242" s="18" t="n">
        <f aca="false">IF(C242="",0,IF(C242="Interest-Only",E242,MIN(D242+E242,'Inputs &amp; Summary'!$B$21)))</f>
        <v>3222.37277420723</v>
      </c>
      <c r="G242" s="18" t="n">
        <f aca="false">IF(C242="",0,F242-E242)</f>
        <v>1525.69799122694</v>
      </c>
      <c r="H242" s="18" t="n">
        <f aca="false">IF(C242="",0,MAX(0,D242-G242))</f>
        <v>269942.267285619</v>
      </c>
    </row>
    <row r="243" customFormat="false" ht="15" hidden="false" customHeight="false" outlineLevel="0" collapsed="false">
      <c r="A243" s="19" t="n">
        <v>242</v>
      </c>
      <c r="B243" s="20" t="n">
        <f aca="false">IF(A243&gt;'Inputs &amp; Summary'!$B$17,"",EDATE('Inputs &amp; Summary'!$B$11,A243))</f>
        <v>53601</v>
      </c>
      <c r="C243" s="19" t="str">
        <f aca="false">IF(A243&lt;='Inputs &amp; Summary'!$B$15,"Interest-Only",IF(A243&lt;='Inputs &amp; Summary'!$B$17,"Repayment",""))</f>
        <v>Repayment</v>
      </c>
      <c r="D243" s="21" t="n">
        <f aca="false">IF(C243="",0,H242)</f>
        <v>269942.267285619</v>
      </c>
      <c r="E243" s="21" t="n">
        <f aca="false">IF(C243="",0,D243*'Inputs &amp; Summary'!$B$18)</f>
        <v>1687.13917053512</v>
      </c>
      <c r="F243" s="21" t="n">
        <f aca="false">IF(C243="",0,IF(C243="Interest-Only",E243,MIN(D243+E243,'Inputs &amp; Summary'!$B$21)))</f>
        <v>3222.37277420723</v>
      </c>
      <c r="G243" s="21" t="n">
        <f aca="false">IF(C243="",0,F243-E243)</f>
        <v>1535.23360367211</v>
      </c>
      <c r="H243" s="21" t="n">
        <f aca="false">IF(C243="",0,MAX(0,D243-G243))</f>
        <v>268407.033681947</v>
      </c>
    </row>
    <row r="244" customFormat="false" ht="15" hidden="false" customHeight="false" outlineLevel="0" collapsed="false">
      <c r="A244" s="16" t="n">
        <v>243</v>
      </c>
      <c r="B244" s="17" t="n">
        <f aca="false">IF(A244&gt;'Inputs &amp; Summary'!$B$17,"",EDATE('Inputs &amp; Summary'!$B$11,A244))</f>
        <v>53632</v>
      </c>
      <c r="C244" s="16" t="str">
        <f aca="false">IF(A244&lt;='Inputs &amp; Summary'!$B$15,"Interest-Only",IF(A244&lt;='Inputs &amp; Summary'!$B$17,"Repayment",""))</f>
        <v>Repayment</v>
      </c>
      <c r="D244" s="18" t="n">
        <f aca="false">IF(C244="",0,H243)</f>
        <v>268407.033681947</v>
      </c>
      <c r="E244" s="18" t="n">
        <f aca="false">IF(C244="",0,D244*'Inputs &amp; Summary'!$B$18)</f>
        <v>1677.54396051217</v>
      </c>
      <c r="F244" s="18" t="n">
        <f aca="false">IF(C244="",0,IF(C244="Interest-Only",E244,MIN(D244+E244,'Inputs &amp; Summary'!$B$21)))</f>
        <v>3222.37277420723</v>
      </c>
      <c r="G244" s="18" t="n">
        <f aca="false">IF(C244="",0,F244-E244)</f>
        <v>1544.82881369506</v>
      </c>
      <c r="H244" s="18" t="n">
        <f aca="false">IF(C244="",0,MAX(0,D244-G244))</f>
        <v>266862.204868252</v>
      </c>
    </row>
    <row r="245" customFormat="false" ht="15" hidden="false" customHeight="false" outlineLevel="0" collapsed="false">
      <c r="A245" s="19" t="n">
        <v>244</v>
      </c>
      <c r="B245" s="20" t="n">
        <f aca="false">IF(A245&gt;'Inputs &amp; Summary'!$B$17,"",EDATE('Inputs &amp; Summary'!$B$11,A245))</f>
        <v>53662</v>
      </c>
      <c r="C245" s="19" t="str">
        <f aca="false">IF(A245&lt;='Inputs &amp; Summary'!$B$15,"Interest-Only",IF(A245&lt;='Inputs &amp; Summary'!$B$17,"Repayment",""))</f>
        <v>Repayment</v>
      </c>
      <c r="D245" s="21" t="n">
        <f aca="false">IF(C245="",0,H244)</f>
        <v>266862.204868252</v>
      </c>
      <c r="E245" s="21" t="n">
        <f aca="false">IF(C245="",0,D245*'Inputs &amp; Summary'!$B$18)</f>
        <v>1667.88878042657</v>
      </c>
      <c r="F245" s="21" t="n">
        <f aca="false">IF(C245="",0,IF(C245="Interest-Only",E245,MIN(D245+E245,'Inputs &amp; Summary'!$B$21)))</f>
        <v>3222.37277420723</v>
      </c>
      <c r="G245" s="21" t="n">
        <f aca="false">IF(C245="",0,F245-E245)</f>
        <v>1554.48399378065</v>
      </c>
      <c r="H245" s="21" t="n">
        <f aca="false">IF(C245="",0,MAX(0,D245-G245))</f>
        <v>265307.720874471</v>
      </c>
    </row>
    <row r="246" customFormat="false" ht="15" hidden="false" customHeight="false" outlineLevel="0" collapsed="false">
      <c r="A246" s="16" t="n">
        <v>245</v>
      </c>
      <c r="B246" s="17" t="n">
        <f aca="false">IF(A246&gt;'Inputs &amp; Summary'!$B$17,"",EDATE('Inputs &amp; Summary'!$B$11,A246))</f>
        <v>53693</v>
      </c>
      <c r="C246" s="16" t="str">
        <f aca="false">IF(A246&lt;='Inputs &amp; Summary'!$B$15,"Interest-Only",IF(A246&lt;='Inputs &amp; Summary'!$B$17,"Repayment",""))</f>
        <v>Repayment</v>
      </c>
      <c r="D246" s="18" t="n">
        <f aca="false">IF(C246="",0,H245)</f>
        <v>265307.720874471</v>
      </c>
      <c r="E246" s="18" t="n">
        <f aca="false">IF(C246="",0,D246*'Inputs &amp; Summary'!$B$18)</f>
        <v>1658.17325546545</v>
      </c>
      <c r="F246" s="18" t="n">
        <f aca="false">IF(C246="",0,IF(C246="Interest-Only",E246,MIN(D246+E246,'Inputs &amp; Summary'!$B$21)))</f>
        <v>3222.37277420723</v>
      </c>
      <c r="G246" s="18" t="n">
        <f aca="false">IF(C246="",0,F246-E246)</f>
        <v>1564.19951874178</v>
      </c>
      <c r="H246" s="18" t="n">
        <f aca="false">IF(C246="",0,MAX(0,D246-G246))</f>
        <v>263743.52135573</v>
      </c>
    </row>
    <row r="247" customFormat="false" ht="15" hidden="false" customHeight="false" outlineLevel="0" collapsed="false">
      <c r="A247" s="19" t="n">
        <v>246</v>
      </c>
      <c r="B247" s="20" t="n">
        <f aca="false">IF(A247&gt;'Inputs &amp; Summary'!$B$17,"",EDATE('Inputs &amp; Summary'!$B$11,A247))</f>
        <v>53724</v>
      </c>
      <c r="C247" s="19" t="str">
        <f aca="false">IF(A247&lt;='Inputs &amp; Summary'!$B$15,"Interest-Only",IF(A247&lt;='Inputs &amp; Summary'!$B$17,"Repayment",""))</f>
        <v>Repayment</v>
      </c>
      <c r="D247" s="21" t="n">
        <f aca="false">IF(C247="",0,H246)</f>
        <v>263743.52135573</v>
      </c>
      <c r="E247" s="21" t="n">
        <f aca="false">IF(C247="",0,D247*'Inputs &amp; Summary'!$B$18)</f>
        <v>1648.39700847331</v>
      </c>
      <c r="F247" s="21" t="n">
        <f aca="false">IF(C247="",0,IF(C247="Interest-Only",E247,MIN(D247+E247,'Inputs &amp; Summary'!$B$21)))</f>
        <v>3222.37277420723</v>
      </c>
      <c r="G247" s="21" t="n">
        <f aca="false">IF(C247="",0,F247-E247)</f>
        <v>1573.97576573392</v>
      </c>
      <c r="H247" s="21" t="n">
        <f aca="false">IF(C247="",0,MAX(0,D247-G247))</f>
        <v>262169.545589996</v>
      </c>
    </row>
    <row r="248" customFormat="false" ht="15" hidden="false" customHeight="false" outlineLevel="0" collapsed="false">
      <c r="A248" s="16" t="n">
        <v>247</v>
      </c>
      <c r="B248" s="17" t="n">
        <f aca="false">IF(A248&gt;'Inputs &amp; Summary'!$B$17,"",EDATE('Inputs &amp; Summary'!$B$11,A248))</f>
        <v>53752</v>
      </c>
      <c r="C248" s="16" t="str">
        <f aca="false">IF(A248&lt;='Inputs &amp; Summary'!$B$15,"Interest-Only",IF(A248&lt;='Inputs &amp; Summary'!$B$17,"Repayment",""))</f>
        <v>Repayment</v>
      </c>
      <c r="D248" s="18" t="n">
        <f aca="false">IF(C248="",0,H247)</f>
        <v>262169.545589996</v>
      </c>
      <c r="E248" s="18" t="n">
        <f aca="false">IF(C248="",0,D248*'Inputs &amp; Summary'!$B$18)</f>
        <v>1638.55965993747</v>
      </c>
      <c r="F248" s="18" t="n">
        <f aca="false">IF(C248="",0,IF(C248="Interest-Only",E248,MIN(D248+E248,'Inputs &amp; Summary'!$B$21)))</f>
        <v>3222.37277420723</v>
      </c>
      <c r="G248" s="18" t="n">
        <f aca="false">IF(C248="",0,F248-E248)</f>
        <v>1583.81311426976</v>
      </c>
      <c r="H248" s="18" t="n">
        <f aca="false">IF(C248="",0,MAX(0,D248-G248))</f>
        <v>260585.732475726</v>
      </c>
    </row>
    <row r="249" customFormat="false" ht="15" hidden="false" customHeight="false" outlineLevel="0" collapsed="false">
      <c r="A249" s="19" t="n">
        <v>248</v>
      </c>
      <c r="B249" s="20" t="n">
        <f aca="false">IF(A249&gt;'Inputs &amp; Summary'!$B$17,"",EDATE('Inputs &amp; Summary'!$B$11,A249))</f>
        <v>53783</v>
      </c>
      <c r="C249" s="19" t="str">
        <f aca="false">IF(A249&lt;='Inputs &amp; Summary'!$B$15,"Interest-Only",IF(A249&lt;='Inputs &amp; Summary'!$B$17,"Repayment",""))</f>
        <v>Repayment</v>
      </c>
      <c r="D249" s="21" t="n">
        <f aca="false">IF(C249="",0,H248)</f>
        <v>260585.732475726</v>
      </c>
      <c r="E249" s="21" t="n">
        <f aca="false">IF(C249="",0,D249*'Inputs &amp; Summary'!$B$18)</f>
        <v>1628.66082797329</v>
      </c>
      <c r="F249" s="21" t="n">
        <f aca="false">IF(C249="",0,IF(C249="Interest-Only",E249,MIN(D249+E249,'Inputs &amp; Summary'!$B$21)))</f>
        <v>3222.37277420723</v>
      </c>
      <c r="G249" s="21" t="n">
        <f aca="false">IF(C249="",0,F249-E249)</f>
        <v>1593.71194623394</v>
      </c>
      <c r="H249" s="21" t="n">
        <f aca="false">IF(C249="",0,MAX(0,D249-G249))</f>
        <v>258992.020529492</v>
      </c>
    </row>
    <row r="250" customFormat="false" ht="15" hidden="false" customHeight="false" outlineLevel="0" collapsed="false">
      <c r="A250" s="16" t="n">
        <v>249</v>
      </c>
      <c r="B250" s="17" t="n">
        <f aca="false">IF(A250&gt;'Inputs &amp; Summary'!$B$17,"",EDATE('Inputs &amp; Summary'!$B$11,A250))</f>
        <v>53813</v>
      </c>
      <c r="C250" s="16" t="str">
        <f aca="false">IF(A250&lt;='Inputs &amp; Summary'!$B$15,"Interest-Only",IF(A250&lt;='Inputs &amp; Summary'!$B$17,"Repayment",""))</f>
        <v>Repayment</v>
      </c>
      <c r="D250" s="18" t="n">
        <f aca="false">IF(C250="",0,H249)</f>
        <v>258992.020529492</v>
      </c>
      <c r="E250" s="18" t="n">
        <f aca="false">IF(C250="",0,D250*'Inputs &amp; Summary'!$B$18)</f>
        <v>1618.70012830932</v>
      </c>
      <c r="F250" s="18" t="n">
        <f aca="false">IF(C250="",0,IF(C250="Interest-Only",E250,MIN(D250+E250,'Inputs &amp; Summary'!$B$21)))</f>
        <v>3222.37277420723</v>
      </c>
      <c r="G250" s="18" t="n">
        <f aca="false">IF(C250="",0,F250-E250)</f>
        <v>1603.6726458979</v>
      </c>
      <c r="H250" s="18" t="n">
        <f aca="false">IF(C250="",0,MAX(0,D250-G250))</f>
        <v>257388.347883594</v>
      </c>
    </row>
    <row r="251" customFormat="false" ht="15" hidden="false" customHeight="false" outlineLevel="0" collapsed="false">
      <c r="A251" s="19" t="n">
        <v>250</v>
      </c>
      <c r="B251" s="20" t="n">
        <f aca="false">IF(A251&gt;'Inputs &amp; Summary'!$B$17,"",EDATE('Inputs &amp; Summary'!$B$11,A251))</f>
        <v>53844</v>
      </c>
      <c r="C251" s="19" t="str">
        <f aca="false">IF(A251&lt;='Inputs &amp; Summary'!$B$15,"Interest-Only",IF(A251&lt;='Inputs &amp; Summary'!$B$17,"Repayment",""))</f>
        <v>Repayment</v>
      </c>
      <c r="D251" s="21" t="n">
        <f aca="false">IF(C251="",0,H250)</f>
        <v>257388.347883594</v>
      </c>
      <c r="E251" s="21" t="n">
        <f aca="false">IF(C251="",0,D251*'Inputs &amp; Summary'!$B$18)</f>
        <v>1608.67717427246</v>
      </c>
      <c r="F251" s="21" t="n">
        <f aca="false">IF(C251="",0,IF(C251="Interest-Only",E251,MIN(D251+E251,'Inputs &amp; Summary'!$B$21)))</f>
        <v>3222.37277420723</v>
      </c>
      <c r="G251" s="21" t="n">
        <f aca="false">IF(C251="",0,F251-E251)</f>
        <v>1613.69559993477</v>
      </c>
      <c r="H251" s="21" t="n">
        <f aca="false">IF(C251="",0,MAX(0,D251-G251))</f>
        <v>255774.652283659</v>
      </c>
    </row>
    <row r="252" customFormat="false" ht="15" hidden="false" customHeight="false" outlineLevel="0" collapsed="false">
      <c r="A252" s="16" t="n">
        <v>251</v>
      </c>
      <c r="B252" s="17" t="n">
        <f aca="false">IF(A252&gt;'Inputs &amp; Summary'!$B$17,"",EDATE('Inputs &amp; Summary'!$B$11,A252))</f>
        <v>53874</v>
      </c>
      <c r="C252" s="16" t="str">
        <f aca="false">IF(A252&lt;='Inputs &amp; Summary'!$B$15,"Interest-Only",IF(A252&lt;='Inputs &amp; Summary'!$B$17,"Repayment",""))</f>
        <v>Repayment</v>
      </c>
      <c r="D252" s="18" t="n">
        <f aca="false">IF(C252="",0,H251)</f>
        <v>255774.652283659</v>
      </c>
      <c r="E252" s="18" t="n">
        <f aca="false">IF(C252="",0,D252*'Inputs &amp; Summary'!$B$18)</f>
        <v>1598.59157677287</v>
      </c>
      <c r="F252" s="18" t="n">
        <f aca="false">IF(C252="",0,IF(C252="Interest-Only",E252,MIN(D252+E252,'Inputs &amp; Summary'!$B$21)))</f>
        <v>3222.37277420723</v>
      </c>
      <c r="G252" s="18" t="n">
        <f aca="false">IF(C252="",0,F252-E252)</f>
        <v>1623.78119743436</v>
      </c>
      <c r="H252" s="18" t="n">
        <f aca="false">IF(C252="",0,MAX(0,D252-G252))</f>
        <v>254150.871086225</v>
      </c>
    </row>
    <row r="253" customFormat="false" ht="15" hidden="false" customHeight="false" outlineLevel="0" collapsed="false">
      <c r="A253" s="19" t="n">
        <v>252</v>
      </c>
      <c r="B253" s="20" t="n">
        <f aca="false">IF(A253&gt;'Inputs &amp; Summary'!$B$17,"",EDATE('Inputs &amp; Summary'!$B$11,A253))</f>
        <v>53905</v>
      </c>
      <c r="C253" s="19" t="str">
        <f aca="false">IF(A253&lt;='Inputs &amp; Summary'!$B$15,"Interest-Only",IF(A253&lt;='Inputs &amp; Summary'!$B$17,"Repayment",""))</f>
        <v>Repayment</v>
      </c>
      <c r="D253" s="21" t="n">
        <f aca="false">IF(C253="",0,H252)</f>
        <v>254150.871086225</v>
      </c>
      <c r="E253" s="21" t="n">
        <f aca="false">IF(C253="",0,D253*'Inputs &amp; Summary'!$B$18)</f>
        <v>1588.44294428891</v>
      </c>
      <c r="F253" s="21" t="n">
        <f aca="false">IF(C253="",0,IF(C253="Interest-Only",E253,MIN(D253+E253,'Inputs &amp; Summary'!$B$21)))</f>
        <v>3222.37277420723</v>
      </c>
      <c r="G253" s="21" t="n">
        <f aca="false">IF(C253="",0,F253-E253)</f>
        <v>1633.92982991832</v>
      </c>
      <c r="H253" s="21" t="n">
        <f aca="false">IF(C253="",0,MAX(0,D253-G253))</f>
        <v>252516.941256307</v>
      </c>
    </row>
    <row r="254" customFormat="false" ht="15" hidden="false" customHeight="false" outlineLevel="0" collapsed="false">
      <c r="A254" s="16" t="n">
        <v>253</v>
      </c>
      <c r="B254" s="17" t="n">
        <f aca="false">IF(A254&gt;'Inputs &amp; Summary'!$B$17,"",EDATE('Inputs &amp; Summary'!$B$11,A254))</f>
        <v>53936</v>
      </c>
      <c r="C254" s="16" t="str">
        <f aca="false">IF(A254&lt;='Inputs &amp; Summary'!$B$15,"Interest-Only",IF(A254&lt;='Inputs &amp; Summary'!$B$17,"Repayment",""))</f>
        <v>Repayment</v>
      </c>
      <c r="D254" s="18" t="n">
        <f aca="false">IF(C254="",0,H253)</f>
        <v>252516.941256307</v>
      </c>
      <c r="E254" s="18" t="n">
        <f aca="false">IF(C254="",0,D254*'Inputs &amp; Summary'!$B$18)</f>
        <v>1578.23088285192</v>
      </c>
      <c r="F254" s="18" t="n">
        <f aca="false">IF(C254="",0,IF(C254="Interest-Only",E254,MIN(D254+E254,'Inputs &amp; Summary'!$B$21)))</f>
        <v>3222.37277420723</v>
      </c>
      <c r="G254" s="18" t="n">
        <f aca="false">IF(C254="",0,F254-E254)</f>
        <v>1644.14189135531</v>
      </c>
      <c r="H254" s="18" t="n">
        <f aca="false">IF(C254="",0,MAX(0,D254-G254))</f>
        <v>250872.799364951</v>
      </c>
    </row>
    <row r="255" customFormat="false" ht="15" hidden="false" customHeight="false" outlineLevel="0" collapsed="false">
      <c r="A255" s="19" t="n">
        <v>254</v>
      </c>
      <c r="B255" s="20" t="n">
        <f aca="false">IF(A255&gt;'Inputs &amp; Summary'!$B$17,"",EDATE('Inputs &amp; Summary'!$B$11,A255))</f>
        <v>53966</v>
      </c>
      <c r="C255" s="19" t="str">
        <f aca="false">IF(A255&lt;='Inputs &amp; Summary'!$B$15,"Interest-Only",IF(A255&lt;='Inputs &amp; Summary'!$B$17,"Repayment",""))</f>
        <v>Repayment</v>
      </c>
      <c r="D255" s="21" t="n">
        <f aca="false">IF(C255="",0,H254)</f>
        <v>250872.799364951</v>
      </c>
      <c r="E255" s="21" t="n">
        <f aca="false">IF(C255="",0,D255*'Inputs &amp; Summary'!$B$18)</f>
        <v>1567.95499603095</v>
      </c>
      <c r="F255" s="21" t="n">
        <f aca="false">IF(C255="",0,IF(C255="Interest-Only",E255,MIN(D255+E255,'Inputs &amp; Summary'!$B$21)))</f>
        <v>3222.37277420723</v>
      </c>
      <c r="G255" s="21" t="n">
        <f aca="false">IF(C255="",0,F255-E255)</f>
        <v>1654.41777817628</v>
      </c>
      <c r="H255" s="21" t="n">
        <f aca="false">IF(C255="",0,MAX(0,D255-G255))</f>
        <v>249218.381586775</v>
      </c>
    </row>
    <row r="256" customFormat="false" ht="15" hidden="false" customHeight="false" outlineLevel="0" collapsed="false">
      <c r="A256" s="16" t="n">
        <v>255</v>
      </c>
      <c r="B256" s="17" t="n">
        <f aca="false">IF(A256&gt;'Inputs &amp; Summary'!$B$17,"",EDATE('Inputs &amp; Summary'!$B$11,A256))</f>
        <v>53997</v>
      </c>
      <c r="C256" s="16" t="str">
        <f aca="false">IF(A256&lt;='Inputs &amp; Summary'!$B$15,"Interest-Only",IF(A256&lt;='Inputs &amp; Summary'!$B$17,"Repayment",""))</f>
        <v>Repayment</v>
      </c>
      <c r="D256" s="18" t="n">
        <f aca="false">IF(C256="",0,H255)</f>
        <v>249218.381586775</v>
      </c>
      <c r="E256" s="18" t="n">
        <f aca="false">IF(C256="",0,D256*'Inputs &amp; Summary'!$B$18)</f>
        <v>1557.61488491734</v>
      </c>
      <c r="F256" s="18" t="n">
        <f aca="false">IF(C256="",0,IF(C256="Interest-Only",E256,MIN(D256+E256,'Inputs &amp; Summary'!$B$21)))</f>
        <v>3222.37277420723</v>
      </c>
      <c r="G256" s="18" t="n">
        <f aca="false">IF(C256="",0,F256-E256)</f>
        <v>1664.75788928989</v>
      </c>
      <c r="H256" s="18" t="n">
        <f aca="false">IF(C256="",0,MAX(0,D256-G256))</f>
        <v>247553.623697485</v>
      </c>
    </row>
    <row r="257" customFormat="false" ht="15" hidden="false" customHeight="false" outlineLevel="0" collapsed="false">
      <c r="A257" s="19" t="n">
        <v>256</v>
      </c>
      <c r="B257" s="20" t="n">
        <f aca="false">IF(A257&gt;'Inputs &amp; Summary'!$B$17,"",EDATE('Inputs &amp; Summary'!$B$11,A257))</f>
        <v>54027</v>
      </c>
      <c r="C257" s="19" t="str">
        <f aca="false">IF(A257&lt;='Inputs &amp; Summary'!$B$15,"Interest-Only",IF(A257&lt;='Inputs &amp; Summary'!$B$17,"Repayment",""))</f>
        <v>Repayment</v>
      </c>
      <c r="D257" s="21" t="n">
        <f aca="false">IF(C257="",0,H256)</f>
        <v>247553.623697485</v>
      </c>
      <c r="E257" s="21" t="n">
        <f aca="false">IF(C257="",0,D257*'Inputs &amp; Summary'!$B$18)</f>
        <v>1547.21014810928</v>
      </c>
      <c r="F257" s="21" t="n">
        <f aca="false">IF(C257="",0,IF(C257="Interest-Only",E257,MIN(D257+E257,'Inputs &amp; Summary'!$B$21)))</f>
        <v>3222.37277420723</v>
      </c>
      <c r="G257" s="21" t="n">
        <f aca="false">IF(C257="",0,F257-E257)</f>
        <v>1675.16262609795</v>
      </c>
      <c r="H257" s="21" t="n">
        <f aca="false">IF(C257="",0,MAX(0,D257-G257))</f>
        <v>245878.461071387</v>
      </c>
    </row>
    <row r="258" customFormat="false" ht="15" hidden="false" customHeight="false" outlineLevel="0" collapsed="false">
      <c r="A258" s="16" t="n">
        <v>257</v>
      </c>
      <c r="B258" s="17" t="n">
        <f aca="false">IF(A258&gt;'Inputs &amp; Summary'!$B$17,"",EDATE('Inputs &amp; Summary'!$B$11,A258))</f>
        <v>54058</v>
      </c>
      <c r="C258" s="16" t="str">
        <f aca="false">IF(A258&lt;='Inputs &amp; Summary'!$B$15,"Interest-Only",IF(A258&lt;='Inputs &amp; Summary'!$B$17,"Repayment",""))</f>
        <v>Repayment</v>
      </c>
      <c r="D258" s="18" t="n">
        <f aca="false">IF(C258="",0,H257)</f>
        <v>245878.461071387</v>
      </c>
      <c r="E258" s="18" t="n">
        <f aca="false">IF(C258="",0,D258*'Inputs &amp; Summary'!$B$18)</f>
        <v>1536.74038169617</v>
      </c>
      <c r="F258" s="18" t="n">
        <f aca="false">IF(C258="",0,IF(C258="Interest-Only",E258,MIN(D258+E258,'Inputs &amp; Summary'!$B$21)))</f>
        <v>3222.37277420723</v>
      </c>
      <c r="G258" s="18" t="n">
        <f aca="false">IF(C258="",0,F258-E258)</f>
        <v>1685.63239251106</v>
      </c>
      <c r="H258" s="18" t="n">
        <f aca="false">IF(C258="",0,MAX(0,D258-G258))</f>
        <v>244192.828678876</v>
      </c>
    </row>
    <row r="259" customFormat="false" ht="15" hidden="false" customHeight="false" outlineLevel="0" collapsed="false">
      <c r="A259" s="19" t="n">
        <v>258</v>
      </c>
      <c r="B259" s="20" t="n">
        <f aca="false">IF(A259&gt;'Inputs &amp; Summary'!$B$17,"",EDATE('Inputs &amp; Summary'!$B$11,A259))</f>
        <v>54089</v>
      </c>
      <c r="C259" s="19" t="str">
        <f aca="false">IF(A259&lt;='Inputs &amp; Summary'!$B$15,"Interest-Only",IF(A259&lt;='Inputs &amp; Summary'!$B$17,"Repayment",""))</f>
        <v>Repayment</v>
      </c>
      <c r="D259" s="21" t="n">
        <f aca="false">IF(C259="",0,H258)</f>
        <v>244192.828678876</v>
      </c>
      <c r="E259" s="21" t="n">
        <f aca="false">IF(C259="",0,D259*'Inputs &amp; Summary'!$B$18)</f>
        <v>1526.20517924298</v>
      </c>
      <c r="F259" s="21" t="n">
        <f aca="false">IF(C259="",0,IF(C259="Interest-Only",E259,MIN(D259+E259,'Inputs &amp; Summary'!$B$21)))</f>
        <v>3222.37277420723</v>
      </c>
      <c r="G259" s="21" t="n">
        <f aca="false">IF(C259="",0,F259-E259)</f>
        <v>1696.16759496425</v>
      </c>
      <c r="H259" s="21" t="n">
        <f aca="false">IF(C259="",0,MAX(0,D259-G259))</f>
        <v>242496.661083912</v>
      </c>
    </row>
    <row r="260" customFormat="false" ht="15" hidden="false" customHeight="false" outlineLevel="0" collapsed="false">
      <c r="A260" s="16" t="n">
        <v>259</v>
      </c>
      <c r="B260" s="17" t="n">
        <f aca="false">IF(A260&gt;'Inputs &amp; Summary'!$B$17,"",EDATE('Inputs &amp; Summary'!$B$11,A260))</f>
        <v>54118</v>
      </c>
      <c r="C260" s="16" t="str">
        <f aca="false">IF(A260&lt;='Inputs &amp; Summary'!$B$15,"Interest-Only",IF(A260&lt;='Inputs &amp; Summary'!$B$17,"Repayment",""))</f>
        <v>Repayment</v>
      </c>
      <c r="D260" s="18" t="n">
        <f aca="false">IF(C260="",0,H259)</f>
        <v>242496.661083912</v>
      </c>
      <c r="E260" s="18" t="n">
        <f aca="false">IF(C260="",0,D260*'Inputs &amp; Summary'!$B$18)</f>
        <v>1515.60413177445</v>
      </c>
      <c r="F260" s="18" t="n">
        <f aca="false">IF(C260="",0,IF(C260="Interest-Only",E260,MIN(D260+E260,'Inputs &amp; Summary'!$B$21)))</f>
        <v>3222.37277420723</v>
      </c>
      <c r="G260" s="18" t="n">
        <f aca="false">IF(C260="",0,F260-E260)</f>
        <v>1706.76864243278</v>
      </c>
      <c r="H260" s="18" t="n">
        <f aca="false">IF(C260="",0,MAX(0,D260-G260))</f>
        <v>240789.892441479</v>
      </c>
    </row>
    <row r="261" customFormat="false" ht="15" hidden="false" customHeight="false" outlineLevel="0" collapsed="false">
      <c r="A261" s="19" t="n">
        <v>260</v>
      </c>
      <c r="B261" s="20" t="n">
        <f aca="false">IF(A261&gt;'Inputs &amp; Summary'!$B$17,"",EDATE('Inputs &amp; Summary'!$B$11,A261))</f>
        <v>54149</v>
      </c>
      <c r="C261" s="19" t="str">
        <f aca="false">IF(A261&lt;='Inputs &amp; Summary'!$B$15,"Interest-Only",IF(A261&lt;='Inputs &amp; Summary'!$B$17,"Repayment",""))</f>
        <v>Repayment</v>
      </c>
      <c r="D261" s="21" t="n">
        <f aca="false">IF(C261="",0,H260)</f>
        <v>240789.892441479</v>
      </c>
      <c r="E261" s="21" t="n">
        <f aca="false">IF(C261="",0,D261*'Inputs &amp; Summary'!$B$18)</f>
        <v>1504.93682775924</v>
      </c>
      <c r="F261" s="21" t="n">
        <f aca="false">IF(C261="",0,IF(C261="Interest-Only",E261,MIN(D261+E261,'Inputs &amp; Summary'!$B$21)))</f>
        <v>3222.37277420723</v>
      </c>
      <c r="G261" s="21" t="n">
        <f aca="false">IF(C261="",0,F261-E261)</f>
        <v>1717.43594644798</v>
      </c>
      <c r="H261" s="21" t="n">
        <f aca="false">IF(C261="",0,MAX(0,D261-G261))</f>
        <v>239072.456495031</v>
      </c>
    </row>
    <row r="262" customFormat="false" ht="15" hidden="false" customHeight="false" outlineLevel="0" collapsed="false">
      <c r="A262" s="16" t="n">
        <v>261</v>
      </c>
      <c r="B262" s="17" t="n">
        <f aca="false">IF(A262&gt;'Inputs &amp; Summary'!$B$17,"",EDATE('Inputs &amp; Summary'!$B$11,A262))</f>
        <v>54179</v>
      </c>
      <c r="C262" s="16" t="str">
        <f aca="false">IF(A262&lt;='Inputs &amp; Summary'!$B$15,"Interest-Only",IF(A262&lt;='Inputs &amp; Summary'!$B$17,"Repayment",""))</f>
        <v>Repayment</v>
      </c>
      <c r="D262" s="18" t="n">
        <f aca="false">IF(C262="",0,H261)</f>
        <v>239072.456495031</v>
      </c>
      <c r="E262" s="18" t="n">
        <f aca="false">IF(C262="",0,D262*'Inputs &amp; Summary'!$B$18)</f>
        <v>1494.20285309394</v>
      </c>
      <c r="F262" s="18" t="n">
        <f aca="false">IF(C262="",0,IF(C262="Interest-Only",E262,MIN(D262+E262,'Inputs &amp; Summary'!$B$21)))</f>
        <v>3222.37277420723</v>
      </c>
      <c r="G262" s="18" t="n">
        <f aca="false">IF(C262="",0,F262-E262)</f>
        <v>1728.16992111328</v>
      </c>
      <c r="H262" s="18" t="n">
        <f aca="false">IF(C262="",0,MAX(0,D262-G262))</f>
        <v>237344.286573918</v>
      </c>
    </row>
    <row r="263" customFormat="false" ht="15" hidden="false" customHeight="false" outlineLevel="0" collapsed="false">
      <c r="A263" s="19" t="n">
        <v>262</v>
      </c>
      <c r="B263" s="20" t="n">
        <f aca="false">IF(A263&gt;'Inputs &amp; Summary'!$B$17,"",EDATE('Inputs &amp; Summary'!$B$11,A263))</f>
        <v>54210</v>
      </c>
      <c r="C263" s="19" t="str">
        <f aca="false">IF(A263&lt;='Inputs &amp; Summary'!$B$15,"Interest-Only",IF(A263&lt;='Inputs &amp; Summary'!$B$17,"Repayment",""))</f>
        <v>Repayment</v>
      </c>
      <c r="D263" s="21" t="n">
        <f aca="false">IF(C263="",0,H262)</f>
        <v>237344.286573918</v>
      </c>
      <c r="E263" s="21" t="n">
        <f aca="false">IF(C263="",0,D263*'Inputs &amp; Summary'!$B$18)</f>
        <v>1483.40179108699</v>
      </c>
      <c r="F263" s="21" t="n">
        <f aca="false">IF(C263="",0,IF(C263="Interest-Only",E263,MIN(D263+E263,'Inputs &amp; Summary'!$B$21)))</f>
        <v>3222.37277420723</v>
      </c>
      <c r="G263" s="21" t="n">
        <f aca="false">IF(C263="",0,F263-E263)</f>
        <v>1738.97098312024</v>
      </c>
      <c r="H263" s="21" t="n">
        <f aca="false">IF(C263="",0,MAX(0,D263-G263))</f>
        <v>235605.315590798</v>
      </c>
    </row>
    <row r="264" customFormat="false" ht="15" hidden="false" customHeight="false" outlineLevel="0" collapsed="false">
      <c r="A264" s="16" t="n">
        <v>263</v>
      </c>
      <c r="B264" s="17" t="n">
        <f aca="false">IF(A264&gt;'Inputs &amp; Summary'!$B$17,"",EDATE('Inputs &amp; Summary'!$B$11,A264))</f>
        <v>54240</v>
      </c>
      <c r="C264" s="16" t="str">
        <f aca="false">IF(A264&lt;='Inputs &amp; Summary'!$B$15,"Interest-Only",IF(A264&lt;='Inputs &amp; Summary'!$B$17,"Repayment",""))</f>
        <v>Repayment</v>
      </c>
      <c r="D264" s="18" t="n">
        <f aca="false">IF(C264="",0,H263)</f>
        <v>235605.315590798</v>
      </c>
      <c r="E264" s="18" t="n">
        <f aca="false">IF(C264="",0,D264*'Inputs &amp; Summary'!$B$18)</f>
        <v>1472.53322244248</v>
      </c>
      <c r="F264" s="18" t="n">
        <f aca="false">IF(C264="",0,IF(C264="Interest-Only",E264,MIN(D264+E264,'Inputs &amp; Summary'!$B$21)))</f>
        <v>3222.37277420723</v>
      </c>
      <c r="G264" s="18" t="n">
        <f aca="false">IF(C264="",0,F264-E264)</f>
        <v>1749.83955176474</v>
      </c>
      <c r="H264" s="18" t="n">
        <f aca="false">IF(C264="",0,MAX(0,D264-G264))</f>
        <v>233855.476039033</v>
      </c>
    </row>
    <row r="265" customFormat="false" ht="15" hidden="false" customHeight="false" outlineLevel="0" collapsed="false">
      <c r="A265" s="19" t="n">
        <v>264</v>
      </c>
      <c r="B265" s="20" t="n">
        <f aca="false">IF(A265&gt;'Inputs &amp; Summary'!$B$17,"",EDATE('Inputs &amp; Summary'!$B$11,A265))</f>
        <v>54271</v>
      </c>
      <c r="C265" s="19" t="str">
        <f aca="false">IF(A265&lt;='Inputs &amp; Summary'!$B$15,"Interest-Only",IF(A265&lt;='Inputs &amp; Summary'!$B$17,"Repayment",""))</f>
        <v>Repayment</v>
      </c>
      <c r="D265" s="21" t="n">
        <f aca="false">IF(C265="",0,H264)</f>
        <v>233855.476039033</v>
      </c>
      <c r="E265" s="21" t="n">
        <f aca="false">IF(C265="",0,D265*'Inputs &amp; Summary'!$B$18)</f>
        <v>1461.59672524395</v>
      </c>
      <c r="F265" s="21" t="n">
        <f aca="false">IF(C265="",0,IF(C265="Interest-Only",E265,MIN(D265+E265,'Inputs &amp; Summary'!$B$21)))</f>
        <v>3222.37277420723</v>
      </c>
      <c r="G265" s="21" t="n">
        <f aca="false">IF(C265="",0,F265-E265)</f>
        <v>1760.77604896327</v>
      </c>
      <c r="H265" s="21" t="n">
        <f aca="false">IF(C265="",0,MAX(0,D265-G265))</f>
        <v>232094.69999007</v>
      </c>
    </row>
    <row r="266" customFormat="false" ht="15" hidden="false" customHeight="false" outlineLevel="0" collapsed="false">
      <c r="A266" s="16" t="n">
        <v>265</v>
      </c>
      <c r="B266" s="17" t="n">
        <f aca="false">IF(A266&gt;'Inputs &amp; Summary'!$B$17,"",EDATE('Inputs &amp; Summary'!$B$11,A266))</f>
        <v>54302</v>
      </c>
      <c r="C266" s="16" t="str">
        <f aca="false">IF(A266&lt;='Inputs &amp; Summary'!$B$15,"Interest-Only",IF(A266&lt;='Inputs &amp; Summary'!$B$17,"Repayment",""))</f>
        <v>Repayment</v>
      </c>
      <c r="D266" s="18" t="n">
        <f aca="false">IF(C266="",0,H265)</f>
        <v>232094.69999007</v>
      </c>
      <c r="E266" s="18" t="n">
        <f aca="false">IF(C266="",0,D266*'Inputs &amp; Summary'!$B$18)</f>
        <v>1450.59187493793</v>
      </c>
      <c r="F266" s="18" t="n">
        <f aca="false">IF(C266="",0,IF(C266="Interest-Only",E266,MIN(D266+E266,'Inputs &amp; Summary'!$B$21)))</f>
        <v>3222.37277420723</v>
      </c>
      <c r="G266" s="18" t="n">
        <f aca="false">IF(C266="",0,F266-E266)</f>
        <v>1771.78089926929</v>
      </c>
      <c r="H266" s="18" t="n">
        <f aca="false">IF(C266="",0,MAX(0,D266-G266))</f>
        <v>230322.9190908</v>
      </c>
    </row>
    <row r="267" customFormat="false" ht="15" hidden="false" customHeight="false" outlineLevel="0" collapsed="false">
      <c r="A267" s="19" t="n">
        <v>266</v>
      </c>
      <c r="B267" s="20" t="n">
        <f aca="false">IF(A267&gt;'Inputs &amp; Summary'!$B$17,"",EDATE('Inputs &amp; Summary'!$B$11,A267))</f>
        <v>54332</v>
      </c>
      <c r="C267" s="19" t="str">
        <f aca="false">IF(A267&lt;='Inputs &amp; Summary'!$B$15,"Interest-Only",IF(A267&lt;='Inputs &amp; Summary'!$B$17,"Repayment",""))</f>
        <v>Repayment</v>
      </c>
      <c r="D267" s="21" t="n">
        <f aca="false">IF(C267="",0,H266)</f>
        <v>230322.9190908</v>
      </c>
      <c r="E267" s="21" t="n">
        <f aca="false">IF(C267="",0,D267*'Inputs &amp; Summary'!$B$18)</f>
        <v>1439.5182443175</v>
      </c>
      <c r="F267" s="21" t="n">
        <f aca="false">IF(C267="",0,IF(C267="Interest-Only",E267,MIN(D267+E267,'Inputs &amp; Summary'!$B$21)))</f>
        <v>3222.37277420723</v>
      </c>
      <c r="G267" s="21" t="n">
        <f aca="false">IF(C267="",0,F267-E267)</f>
        <v>1782.85452988973</v>
      </c>
      <c r="H267" s="21" t="n">
        <f aca="false">IF(C267="",0,MAX(0,D267-G267))</f>
        <v>228540.06456091</v>
      </c>
    </row>
    <row r="268" customFormat="false" ht="15" hidden="false" customHeight="false" outlineLevel="0" collapsed="false">
      <c r="A268" s="16" t="n">
        <v>267</v>
      </c>
      <c r="B268" s="17" t="n">
        <f aca="false">IF(A268&gt;'Inputs &amp; Summary'!$B$17,"",EDATE('Inputs &amp; Summary'!$B$11,A268))</f>
        <v>54363</v>
      </c>
      <c r="C268" s="16" t="str">
        <f aca="false">IF(A268&lt;='Inputs &amp; Summary'!$B$15,"Interest-Only",IF(A268&lt;='Inputs &amp; Summary'!$B$17,"Repayment",""))</f>
        <v>Repayment</v>
      </c>
      <c r="D268" s="18" t="n">
        <f aca="false">IF(C268="",0,H267)</f>
        <v>228540.06456091</v>
      </c>
      <c r="E268" s="18" t="n">
        <f aca="false">IF(C268="",0,D268*'Inputs &amp; Summary'!$B$18)</f>
        <v>1428.37540350569</v>
      </c>
      <c r="F268" s="18" t="n">
        <f aca="false">IF(C268="",0,IF(C268="Interest-Only",E268,MIN(D268+E268,'Inputs &amp; Summary'!$B$21)))</f>
        <v>3222.37277420723</v>
      </c>
      <c r="G268" s="18" t="n">
        <f aca="false">IF(C268="",0,F268-E268)</f>
        <v>1793.99737070154</v>
      </c>
      <c r="H268" s="18" t="n">
        <f aca="false">IF(C268="",0,MAX(0,D268-G268))</f>
        <v>226746.067190209</v>
      </c>
    </row>
    <row r="269" customFormat="false" ht="15" hidden="false" customHeight="false" outlineLevel="0" collapsed="false">
      <c r="A269" s="19" t="n">
        <v>268</v>
      </c>
      <c r="B269" s="20" t="n">
        <f aca="false">IF(A269&gt;'Inputs &amp; Summary'!$B$17,"",EDATE('Inputs &amp; Summary'!$B$11,A269))</f>
        <v>54393</v>
      </c>
      <c r="C269" s="19" t="str">
        <f aca="false">IF(A269&lt;='Inputs &amp; Summary'!$B$15,"Interest-Only",IF(A269&lt;='Inputs &amp; Summary'!$B$17,"Repayment",""))</f>
        <v>Repayment</v>
      </c>
      <c r="D269" s="21" t="n">
        <f aca="false">IF(C269="",0,H268)</f>
        <v>226746.067190209</v>
      </c>
      <c r="E269" s="21" t="n">
        <f aca="false">IF(C269="",0,D269*'Inputs &amp; Summary'!$B$18)</f>
        <v>1417.16291993881</v>
      </c>
      <c r="F269" s="21" t="n">
        <f aca="false">IF(C269="",0,IF(C269="Interest-Only",E269,MIN(D269+E269,'Inputs &amp; Summary'!$B$21)))</f>
        <v>3222.37277420723</v>
      </c>
      <c r="G269" s="21" t="n">
        <f aca="false">IF(C269="",0,F269-E269)</f>
        <v>1805.20985426842</v>
      </c>
      <c r="H269" s="21" t="n">
        <f aca="false">IF(C269="",0,MAX(0,D269-G269))</f>
        <v>224940.857335941</v>
      </c>
    </row>
    <row r="270" customFormat="false" ht="15" hidden="false" customHeight="false" outlineLevel="0" collapsed="false">
      <c r="A270" s="16" t="n">
        <v>269</v>
      </c>
      <c r="B270" s="17" t="n">
        <f aca="false">IF(A270&gt;'Inputs &amp; Summary'!$B$17,"",EDATE('Inputs &amp; Summary'!$B$11,A270))</f>
        <v>54424</v>
      </c>
      <c r="C270" s="16" t="str">
        <f aca="false">IF(A270&lt;='Inputs &amp; Summary'!$B$15,"Interest-Only",IF(A270&lt;='Inputs &amp; Summary'!$B$17,"Repayment",""))</f>
        <v>Repayment</v>
      </c>
      <c r="D270" s="18" t="n">
        <f aca="false">IF(C270="",0,H269)</f>
        <v>224940.857335941</v>
      </c>
      <c r="E270" s="18" t="n">
        <f aca="false">IF(C270="",0,D270*'Inputs &amp; Summary'!$B$18)</f>
        <v>1405.88035834963</v>
      </c>
      <c r="F270" s="18" t="n">
        <f aca="false">IF(C270="",0,IF(C270="Interest-Only",E270,MIN(D270+E270,'Inputs &amp; Summary'!$B$21)))</f>
        <v>3222.37277420723</v>
      </c>
      <c r="G270" s="18" t="n">
        <f aca="false">IF(C270="",0,F270-E270)</f>
        <v>1816.4924158576</v>
      </c>
      <c r="H270" s="18" t="n">
        <f aca="false">IF(C270="",0,MAX(0,D270-G270))</f>
        <v>223124.364920083</v>
      </c>
    </row>
    <row r="271" customFormat="false" ht="15" hidden="false" customHeight="false" outlineLevel="0" collapsed="false">
      <c r="A271" s="19" t="n">
        <v>270</v>
      </c>
      <c r="B271" s="20" t="n">
        <f aca="false">IF(A271&gt;'Inputs &amp; Summary'!$B$17,"",EDATE('Inputs &amp; Summary'!$B$11,A271))</f>
        <v>54455</v>
      </c>
      <c r="C271" s="19" t="str">
        <f aca="false">IF(A271&lt;='Inputs &amp; Summary'!$B$15,"Interest-Only",IF(A271&lt;='Inputs &amp; Summary'!$B$17,"Repayment",""))</f>
        <v>Repayment</v>
      </c>
      <c r="D271" s="21" t="n">
        <f aca="false">IF(C271="",0,H270)</f>
        <v>223124.364920083</v>
      </c>
      <c r="E271" s="21" t="n">
        <f aca="false">IF(C271="",0,D271*'Inputs &amp; Summary'!$B$18)</f>
        <v>1394.52728075052</v>
      </c>
      <c r="F271" s="21" t="n">
        <f aca="false">IF(C271="",0,IF(C271="Interest-Only",E271,MIN(D271+E271,'Inputs &amp; Summary'!$B$21)))</f>
        <v>3222.37277420723</v>
      </c>
      <c r="G271" s="21" t="n">
        <f aca="false">IF(C271="",0,F271-E271)</f>
        <v>1827.84549345671</v>
      </c>
      <c r="H271" s="21" t="n">
        <f aca="false">IF(C271="",0,MAX(0,D271-G271))</f>
        <v>221296.519426626</v>
      </c>
    </row>
    <row r="272" customFormat="false" ht="15" hidden="false" customHeight="false" outlineLevel="0" collapsed="false">
      <c r="A272" s="16" t="n">
        <v>271</v>
      </c>
      <c r="B272" s="17" t="n">
        <f aca="false">IF(A272&gt;'Inputs &amp; Summary'!$B$17,"",EDATE('Inputs &amp; Summary'!$B$11,A272))</f>
        <v>54483</v>
      </c>
      <c r="C272" s="16" t="str">
        <f aca="false">IF(A272&lt;='Inputs &amp; Summary'!$B$15,"Interest-Only",IF(A272&lt;='Inputs &amp; Summary'!$B$17,"Repayment",""))</f>
        <v>Repayment</v>
      </c>
      <c r="D272" s="18" t="n">
        <f aca="false">IF(C272="",0,H271)</f>
        <v>221296.519426626</v>
      </c>
      <c r="E272" s="18" t="n">
        <f aca="false">IF(C272="",0,D272*'Inputs &amp; Summary'!$B$18)</f>
        <v>1383.10324641641</v>
      </c>
      <c r="F272" s="18" t="n">
        <f aca="false">IF(C272="",0,IF(C272="Interest-Only",E272,MIN(D272+E272,'Inputs &amp; Summary'!$B$21)))</f>
        <v>3222.37277420723</v>
      </c>
      <c r="G272" s="18" t="n">
        <f aca="false">IF(C272="",0,F272-E272)</f>
        <v>1839.26952779082</v>
      </c>
      <c r="H272" s="18" t="n">
        <f aca="false">IF(C272="",0,MAX(0,D272-G272))</f>
        <v>219457.249898835</v>
      </c>
    </row>
    <row r="273" customFormat="false" ht="15" hidden="false" customHeight="false" outlineLevel="0" collapsed="false">
      <c r="A273" s="19" t="n">
        <v>272</v>
      </c>
      <c r="B273" s="20" t="n">
        <f aca="false">IF(A273&gt;'Inputs &amp; Summary'!$B$17,"",EDATE('Inputs &amp; Summary'!$B$11,A273))</f>
        <v>54514</v>
      </c>
      <c r="C273" s="19" t="str">
        <f aca="false">IF(A273&lt;='Inputs &amp; Summary'!$B$15,"Interest-Only",IF(A273&lt;='Inputs &amp; Summary'!$B$17,"Repayment",""))</f>
        <v>Repayment</v>
      </c>
      <c r="D273" s="21" t="n">
        <f aca="false">IF(C273="",0,H272)</f>
        <v>219457.249898835</v>
      </c>
      <c r="E273" s="21" t="n">
        <f aca="false">IF(C273="",0,D273*'Inputs &amp; Summary'!$B$18)</f>
        <v>1371.60781186772</v>
      </c>
      <c r="F273" s="21" t="n">
        <f aca="false">IF(C273="",0,IF(C273="Interest-Only",E273,MIN(D273+E273,'Inputs &amp; Summary'!$B$21)))</f>
        <v>3222.37277420723</v>
      </c>
      <c r="G273" s="21" t="n">
        <f aca="false">IF(C273="",0,F273-E273)</f>
        <v>1850.76496233951</v>
      </c>
      <c r="H273" s="21" t="n">
        <f aca="false">IF(C273="",0,MAX(0,D273-G273))</f>
        <v>217606.484936496</v>
      </c>
    </row>
    <row r="274" customFormat="false" ht="15" hidden="false" customHeight="false" outlineLevel="0" collapsed="false">
      <c r="A274" s="16" t="n">
        <v>273</v>
      </c>
      <c r="B274" s="17" t="n">
        <f aca="false">IF(A274&gt;'Inputs &amp; Summary'!$B$17,"",EDATE('Inputs &amp; Summary'!$B$11,A274))</f>
        <v>54544</v>
      </c>
      <c r="C274" s="16" t="str">
        <f aca="false">IF(A274&lt;='Inputs &amp; Summary'!$B$15,"Interest-Only",IF(A274&lt;='Inputs &amp; Summary'!$B$17,"Repayment",""))</f>
        <v>Repayment</v>
      </c>
      <c r="D274" s="18" t="n">
        <f aca="false">IF(C274="",0,H273)</f>
        <v>217606.484936496</v>
      </c>
      <c r="E274" s="18" t="n">
        <f aca="false">IF(C274="",0,D274*'Inputs &amp; Summary'!$B$18)</f>
        <v>1360.0405308531</v>
      </c>
      <c r="F274" s="18" t="n">
        <f aca="false">IF(C274="",0,IF(C274="Interest-Only",E274,MIN(D274+E274,'Inputs &amp; Summary'!$B$21)))</f>
        <v>3222.37277420723</v>
      </c>
      <c r="G274" s="18" t="n">
        <f aca="false">IF(C274="",0,F274-E274)</f>
        <v>1862.33224335413</v>
      </c>
      <c r="H274" s="18" t="n">
        <f aca="false">IF(C274="",0,MAX(0,D274-G274))</f>
        <v>215744.152693142</v>
      </c>
    </row>
    <row r="275" customFormat="false" ht="15" hidden="false" customHeight="false" outlineLevel="0" collapsed="false">
      <c r="A275" s="19" t="n">
        <v>274</v>
      </c>
      <c r="B275" s="20" t="n">
        <f aca="false">IF(A275&gt;'Inputs &amp; Summary'!$B$17,"",EDATE('Inputs &amp; Summary'!$B$11,A275))</f>
        <v>54575</v>
      </c>
      <c r="C275" s="19" t="str">
        <f aca="false">IF(A275&lt;='Inputs &amp; Summary'!$B$15,"Interest-Only",IF(A275&lt;='Inputs &amp; Summary'!$B$17,"Repayment",""))</f>
        <v>Repayment</v>
      </c>
      <c r="D275" s="21" t="n">
        <f aca="false">IF(C275="",0,H274)</f>
        <v>215744.152693142</v>
      </c>
      <c r="E275" s="21" t="n">
        <f aca="false">IF(C275="",0,D275*'Inputs &amp; Summary'!$B$18)</f>
        <v>1348.40095433214</v>
      </c>
      <c r="F275" s="21" t="n">
        <f aca="false">IF(C275="",0,IF(C275="Interest-Only",E275,MIN(D275+E275,'Inputs &amp; Summary'!$B$21)))</f>
        <v>3222.37277420723</v>
      </c>
      <c r="G275" s="21" t="n">
        <f aca="false">IF(C275="",0,F275-E275)</f>
        <v>1873.97181987509</v>
      </c>
      <c r="H275" s="21" t="n">
        <f aca="false">IF(C275="",0,MAX(0,D275-G275))</f>
        <v>213870.180873267</v>
      </c>
    </row>
    <row r="276" customFormat="false" ht="15" hidden="false" customHeight="false" outlineLevel="0" collapsed="false">
      <c r="A276" s="16" t="n">
        <v>275</v>
      </c>
      <c r="B276" s="17" t="n">
        <f aca="false">IF(A276&gt;'Inputs &amp; Summary'!$B$17,"",EDATE('Inputs &amp; Summary'!$B$11,A276))</f>
        <v>54605</v>
      </c>
      <c r="C276" s="16" t="str">
        <f aca="false">IF(A276&lt;='Inputs &amp; Summary'!$B$15,"Interest-Only",IF(A276&lt;='Inputs &amp; Summary'!$B$17,"Repayment",""))</f>
        <v>Repayment</v>
      </c>
      <c r="D276" s="18" t="n">
        <f aca="false">IF(C276="",0,H275)</f>
        <v>213870.180873267</v>
      </c>
      <c r="E276" s="18" t="n">
        <f aca="false">IF(C276="",0,D276*'Inputs &amp; Summary'!$B$18)</f>
        <v>1336.68863045792</v>
      </c>
      <c r="F276" s="18" t="n">
        <f aca="false">IF(C276="",0,IF(C276="Interest-Only",E276,MIN(D276+E276,'Inputs &amp; Summary'!$B$21)))</f>
        <v>3222.37277420723</v>
      </c>
      <c r="G276" s="18" t="n">
        <f aca="false">IF(C276="",0,F276-E276)</f>
        <v>1885.68414374931</v>
      </c>
      <c r="H276" s="18" t="n">
        <f aca="false">IF(C276="",0,MAX(0,D276-G276))</f>
        <v>211984.496729517</v>
      </c>
    </row>
    <row r="277" customFormat="false" ht="15" hidden="false" customHeight="false" outlineLevel="0" collapsed="false">
      <c r="A277" s="19" t="n">
        <v>276</v>
      </c>
      <c r="B277" s="20" t="n">
        <f aca="false">IF(A277&gt;'Inputs &amp; Summary'!$B$17,"",EDATE('Inputs &amp; Summary'!$B$11,A277))</f>
        <v>54636</v>
      </c>
      <c r="C277" s="19" t="str">
        <f aca="false">IF(A277&lt;='Inputs &amp; Summary'!$B$15,"Interest-Only",IF(A277&lt;='Inputs &amp; Summary'!$B$17,"Repayment",""))</f>
        <v>Repayment</v>
      </c>
      <c r="D277" s="21" t="n">
        <f aca="false">IF(C277="",0,H276)</f>
        <v>211984.496729517</v>
      </c>
      <c r="E277" s="21" t="n">
        <f aca="false">IF(C277="",0,D277*'Inputs &amp; Summary'!$B$18)</f>
        <v>1324.90310455948</v>
      </c>
      <c r="F277" s="21" t="n">
        <f aca="false">IF(C277="",0,IF(C277="Interest-Only",E277,MIN(D277+E277,'Inputs &amp; Summary'!$B$21)))</f>
        <v>3222.37277420723</v>
      </c>
      <c r="G277" s="21" t="n">
        <f aca="false">IF(C277="",0,F277-E277)</f>
        <v>1897.46966964775</v>
      </c>
      <c r="H277" s="21" t="n">
        <f aca="false">IF(C277="",0,MAX(0,D277-G277))</f>
        <v>210087.02705987</v>
      </c>
    </row>
    <row r="278" customFormat="false" ht="15" hidden="false" customHeight="false" outlineLevel="0" collapsed="false">
      <c r="A278" s="16" t="n">
        <v>277</v>
      </c>
      <c r="B278" s="17" t="n">
        <f aca="false">IF(A278&gt;'Inputs &amp; Summary'!$B$17,"",EDATE('Inputs &amp; Summary'!$B$11,A278))</f>
        <v>54667</v>
      </c>
      <c r="C278" s="16" t="str">
        <f aca="false">IF(A278&lt;='Inputs &amp; Summary'!$B$15,"Interest-Only",IF(A278&lt;='Inputs &amp; Summary'!$B$17,"Repayment",""))</f>
        <v>Repayment</v>
      </c>
      <c r="D278" s="18" t="n">
        <f aca="false">IF(C278="",0,H277)</f>
        <v>210087.02705987</v>
      </c>
      <c r="E278" s="18" t="n">
        <f aca="false">IF(C278="",0,D278*'Inputs &amp; Summary'!$B$18)</f>
        <v>1313.04391912419</v>
      </c>
      <c r="F278" s="18" t="n">
        <f aca="false">IF(C278="",0,IF(C278="Interest-Only",E278,MIN(D278+E278,'Inputs &amp; Summary'!$B$21)))</f>
        <v>3222.37277420723</v>
      </c>
      <c r="G278" s="18" t="n">
        <f aca="false">IF(C278="",0,F278-E278)</f>
        <v>1909.32885508304</v>
      </c>
      <c r="H278" s="18" t="n">
        <f aca="false">IF(C278="",0,MAX(0,D278-G278))</f>
        <v>208177.698204787</v>
      </c>
    </row>
    <row r="279" customFormat="false" ht="15" hidden="false" customHeight="false" outlineLevel="0" collapsed="false">
      <c r="A279" s="19" t="n">
        <v>278</v>
      </c>
      <c r="B279" s="20" t="n">
        <f aca="false">IF(A279&gt;'Inputs &amp; Summary'!$B$17,"",EDATE('Inputs &amp; Summary'!$B$11,A279))</f>
        <v>54697</v>
      </c>
      <c r="C279" s="19" t="str">
        <f aca="false">IF(A279&lt;='Inputs &amp; Summary'!$B$15,"Interest-Only",IF(A279&lt;='Inputs &amp; Summary'!$B$17,"Repayment",""))</f>
        <v>Repayment</v>
      </c>
      <c r="D279" s="21" t="n">
        <f aca="false">IF(C279="",0,H278)</f>
        <v>208177.698204787</v>
      </c>
      <c r="E279" s="21" t="n">
        <f aca="false">IF(C279="",0,D279*'Inputs &amp; Summary'!$B$18)</f>
        <v>1301.11061377992</v>
      </c>
      <c r="F279" s="21" t="n">
        <f aca="false">IF(C279="",0,IF(C279="Interest-Only",E279,MIN(D279+E279,'Inputs &amp; Summary'!$B$21)))</f>
        <v>3222.37277420723</v>
      </c>
      <c r="G279" s="21" t="n">
        <f aca="false">IF(C279="",0,F279-E279)</f>
        <v>1921.26216042731</v>
      </c>
      <c r="H279" s="21" t="n">
        <f aca="false">IF(C279="",0,MAX(0,D279-G279))</f>
        <v>206256.436044359</v>
      </c>
    </row>
    <row r="280" customFormat="false" ht="15" hidden="false" customHeight="false" outlineLevel="0" collapsed="false">
      <c r="A280" s="16" t="n">
        <v>279</v>
      </c>
      <c r="B280" s="17" t="n">
        <f aca="false">IF(A280&gt;'Inputs &amp; Summary'!$B$17,"",EDATE('Inputs &amp; Summary'!$B$11,A280))</f>
        <v>54728</v>
      </c>
      <c r="C280" s="16" t="str">
        <f aca="false">IF(A280&lt;='Inputs &amp; Summary'!$B$15,"Interest-Only",IF(A280&lt;='Inputs &amp; Summary'!$B$17,"Repayment",""))</f>
        <v>Repayment</v>
      </c>
      <c r="D280" s="18" t="n">
        <f aca="false">IF(C280="",0,H279)</f>
        <v>206256.436044359</v>
      </c>
      <c r="E280" s="18" t="n">
        <f aca="false">IF(C280="",0,D280*'Inputs &amp; Summary'!$B$18)</f>
        <v>1289.10272527725</v>
      </c>
      <c r="F280" s="18" t="n">
        <f aca="false">IF(C280="",0,IF(C280="Interest-Only",E280,MIN(D280+E280,'Inputs &amp; Summary'!$B$21)))</f>
        <v>3222.37277420723</v>
      </c>
      <c r="G280" s="18" t="n">
        <f aca="false">IF(C280="",0,F280-E280)</f>
        <v>1933.27004892998</v>
      </c>
      <c r="H280" s="18" t="n">
        <f aca="false">IF(C280="",0,MAX(0,D280-G280))</f>
        <v>204323.165995429</v>
      </c>
    </row>
    <row r="281" customFormat="false" ht="15" hidden="false" customHeight="false" outlineLevel="0" collapsed="false">
      <c r="A281" s="19" t="n">
        <v>280</v>
      </c>
      <c r="B281" s="20" t="n">
        <f aca="false">IF(A281&gt;'Inputs &amp; Summary'!$B$17,"",EDATE('Inputs &amp; Summary'!$B$11,A281))</f>
        <v>54758</v>
      </c>
      <c r="C281" s="19" t="str">
        <f aca="false">IF(A281&lt;='Inputs &amp; Summary'!$B$15,"Interest-Only",IF(A281&lt;='Inputs &amp; Summary'!$B$17,"Repayment",""))</f>
        <v>Repayment</v>
      </c>
      <c r="D281" s="21" t="n">
        <f aca="false">IF(C281="",0,H280)</f>
        <v>204323.165995429</v>
      </c>
      <c r="E281" s="21" t="n">
        <f aca="false">IF(C281="",0,D281*'Inputs &amp; Summary'!$B$18)</f>
        <v>1277.01978747143</v>
      </c>
      <c r="F281" s="21" t="n">
        <f aca="false">IF(C281="",0,IF(C281="Interest-Only",E281,MIN(D281+E281,'Inputs &amp; Summary'!$B$21)))</f>
        <v>3222.37277420723</v>
      </c>
      <c r="G281" s="21" t="n">
        <f aca="false">IF(C281="",0,F281-E281)</f>
        <v>1945.3529867358</v>
      </c>
      <c r="H281" s="21" t="n">
        <f aca="false">IF(C281="",0,MAX(0,D281-G281))</f>
        <v>202377.813008694</v>
      </c>
    </row>
    <row r="282" customFormat="false" ht="15" hidden="false" customHeight="false" outlineLevel="0" collapsed="false">
      <c r="A282" s="16" t="n">
        <v>281</v>
      </c>
      <c r="B282" s="17" t="n">
        <f aca="false">IF(A282&gt;'Inputs &amp; Summary'!$B$17,"",EDATE('Inputs &amp; Summary'!$B$11,A282))</f>
        <v>54789</v>
      </c>
      <c r="C282" s="16" t="str">
        <f aca="false">IF(A282&lt;='Inputs &amp; Summary'!$B$15,"Interest-Only",IF(A282&lt;='Inputs &amp; Summary'!$B$17,"Repayment",""))</f>
        <v>Repayment</v>
      </c>
      <c r="D282" s="18" t="n">
        <f aca="false">IF(C282="",0,H281)</f>
        <v>202377.813008694</v>
      </c>
      <c r="E282" s="18" t="n">
        <f aca="false">IF(C282="",0,D282*'Inputs &amp; Summary'!$B$18)</f>
        <v>1264.86133130433</v>
      </c>
      <c r="F282" s="18" t="n">
        <f aca="false">IF(C282="",0,IF(C282="Interest-Only",E282,MIN(D282+E282,'Inputs &amp; Summary'!$B$21)))</f>
        <v>3222.37277420723</v>
      </c>
      <c r="G282" s="18" t="n">
        <f aca="false">IF(C282="",0,F282-E282)</f>
        <v>1957.51144290289</v>
      </c>
      <c r="H282" s="18" t="n">
        <f aca="false">IF(C282="",0,MAX(0,D282-G282))</f>
        <v>200420.301565791</v>
      </c>
    </row>
    <row r="283" customFormat="false" ht="15" hidden="false" customHeight="false" outlineLevel="0" collapsed="false">
      <c r="A283" s="19" t="n">
        <v>282</v>
      </c>
      <c r="B283" s="20" t="n">
        <f aca="false">IF(A283&gt;'Inputs &amp; Summary'!$B$17,"",EDATE('Inputs &amp; Summary'!$B$11,A283))</f>
        <v>54820</v>
      </c>
      <c r="C283" s="19" t="str">
        <f aca="false">IF(A283&lt;='Inputs &amp; Summary'!$B$15,"Interest-Only",IF(A283&lt;='Inputs &amp; Summary'!$B$17,"Repayment",""))</f>
        <v>Repayment</v>
      </c>
      <c r="D283" s="21" t="n">
        <f aca="false">IF(C283="",0,H282)</f>
        <v>200420.301565791</v>
      </c>
      <c r="E283" s="21" t="n">
        <f aca="false">IF(C283="",0,D283*'Inputs &amp; Summary'!$B$18)</f>
        <v>1252.62688478619</v>
      </c>
      <c r="F283" s="21" t="n">
        <f aca="false">IF(C283="",0,IF(C283="Interest-Only",E283,MIN(D283+E283,'Inputs &amp; Summary'!$B$21)))</f>
        <v>3222.37277420723</v>
      </c>
      <c r="G283" s="21" t="n">
        <f aca="false">IF(C283="",0,F283-E283)</f>
        <v>1969.74588942104</v>
      </c>
      <c r="H283" s="21" t="n">
        <f aca="false">IF(C283="",0,MAX(0,D283-G283))</f>
        <v>198450.55567637</v>
      </c>
    </row>
    <row r="284" customFormat="false" ht="15" hidden="false" customHeight="false" outlineLevel="0" collapsed="false">
      <c r="A284" s="16" t="n">
        <v>283</v>
      </c>
      <c r="B284" s="17" t="n">
        <f aca="false">IF(A284&gt;'Inputs &amp; Summary'!$B$17,"",EDATE('Inputs &amp; Summary'!$B$11,A284))</f>
        <v>54848</v>
      </c>
      <c r="C284" s="16" t="str">
        <f aca="false">IF(A284&lt;='Inputs &amp; Summary'!$B$15,"Interest-Only",IF(A284&lt;='Inputs &amp; Summary'!$B$17,"Repayment",""))</f>
        <v>Repayment</v>
      </c>
      <c r="D284" s="18" t="n">
        <f aca="false">IF(C284="",0,H283)</f>
        <v>198450.55567637</v>
      </c>
      <c r="E284" s="18" t="n">
        <f aca="false">IF(C284="",0,D284*'Inputs &amp; Summary'!$B$18)</f>
        <v>1240.31597297731</v>
      </c>
      <c r="F284" s="18" t="n">
        <f aca="false">IF(C284="",0,IF(C284="Interest-Only",E284,MIN(D284+E284,'Inputs &amp; Summary'!$B$21)))</f>
        <v>3222.37277420723</v>
      </c>
      <c r="G284" s="18" t="n">
        <f aca="false">IF(C284="",0,F284-E284)</f>
        <v>1982.05680122992</v>
      </c>
      <c r="H284" s="18" t="n">
        <f aca="false">IF(C284="",0,MAX(0,D284-G284))</f>
        <v>196468.49887514</v>
      </c>
    </row>
    <row r="285" customFormat="false" ht="15" hidden="false" customHeight="false" outlineLevel="0" collapsed="false">
      <c r="A285" s="19" t="n">
        <v>284</v>
      </c>
      <c r="B285" s="20" t="n">
        <f aca="false">IF(A285&gt;'Inputs &amp; Summary'!$B$17,"",EDATE('Inputs &amp; Summary'!$B$11,A285))</f>
        <v>54879</v>
      </c>
      <c r="C285" s="19" t="str">
        <f aca="false">IF(A285&lt;='Inputs &amp; Summary'!$B$15,"Interest-Only",IF(A285&lt;='Inputs &amp; Summary'!$B$17,"Repayment",""))</f>
        <v>Repayment</v>
      </c>
      <c r="D285" s="21" t="n">
        <f aca="false">IF(C285="",0,H284)</f>
        <v>196468.49887514</v>
      </c>
      <c r="E285" s="21" t="n">
        <f aca="false">IF(C285="",0,D285*'Inputs &amp; Summary'!$B$18)</f>
        <v>1227.92811796962</v>
      </c>
      <c r="F285" s="21" t="n">
        <f aca="false">IF(C285="",0,IF(C285="Interest-Only",E285,MIN(D285+E285,'Inputs &amp; Summary'!$B$21)))</f>
        <v>3222.37277420723</v>
      </c>
      <c r="G285" s="21" t="n">
        <f aca="false">IF(C285="",0,F285-E285)</f>
        <v>1994.44465623761</v>
      </c>
      <c r="H285" s="21" t="n">
        <f aca="false">IF(C285="",0,MAX(0,D285-G285))</f>
        <v>194474.054218902</v>
      </c>
    </row>
    <row r="286" customFormat="false" ht="15" hidden="false" customHeight="false" outlineLevel="0" collapsed="false">
      <c r="A286" s="16" t="n">
        <v>285</v>
      </c>
      <c r="B286" s="17" t="n">
        <f aca="false">IF(A286&gt;'Inputs &amp; Summary'!$B$17,"",EDATE('Inputs &amp; Summary'!$B$11,A286))</f>
        <v>54909</v>
      </c>
      <c r="C286" s="16" t="str">
        <f aca="false">IF(A286&lt;='Inputs &amp; Summary'!$B$15,"Interest-Only",IF(A286&lt;='Inputs &amp; Summary'!$B$17,"Repayment",""))</f>
        <v>Repayment</v>
      </c>
      <c r="D286" s="18" t="n">
        <f aca="false">IF(C286="",0,H285)</f>
        <v>194474.054218902</v>
      </c>
      <c r="E286" s="18" t="n">
        <f aca="false">IF(C286="",0,D286*'Inputs &amp; Summary'!$B$18)</f>
        <v>1215.46283886814</v>
      </c>
      <c r="F286" s="18" t="n">
        <f aca="false">IF(C286="",0,IF(C286="Interest-Only",E286,MIN(D286+E286,'Inputs &amp; Summary'!$B$21)))</f>
        <v>3222.37277420723</v>
      </c>
      <c r="G286" s="18" t="n">
        <f aca="false">IF(C286="",0,F286-E286)</f>
        <v>2006.90993533909</v>
      </c>
      <c r="H286" s="18" t="n">
        <f aca="false">IF(C286="",0,MAX(0,D286-G286))</f>
        <v>192467.144283563</v>
      </c>
    </row>
    <row r="287" customFormat="false" ht="15" hidden="false" customHeight="false" outlineLevel="0" collapsed="false">
      <c r="A287" s="19" t="n">
        <v>286</v>
      </c>
      <c r="B287" s="20" t="n">
        <f aca="false">IF(A287&gt;'Inputs &amp; Summary'!$B$17,"",EDATE('Inputs &amp; Summary'!$B$11,A287))</f>
        <v>54940</v>
      </c>
      <c r="C287" s="19" t="str">
        <f aca="false">IF(A287&lt;='Inputs &amp; Summary'!$B$15,"Interest-Only",IF(A287&lt;='Inputs &amp; Summary'!$B$17,"Repayment",""))</f>
        <v>Repayment</v>
      </c>
      <c r="D287" s="21" t="n">
        <f aca="false">IF(C287="",0,H286)</f>
        <v>192467.144283563</v>
      </c>
      <c r="E287" s="21" t="n">
        <f aca="false">IF(C287="",0,D287*'Inputs &amp; Summary'!$B$18)</f>
        <v>1202.91965177227</v>
      </c>
      <c r="F287" s="21" t="n">
        <f aca="false">IF(C287="",0,IF(C287="Interest-Only",E287,MIN(D287+E287,'Inputs &amp; Summary'!$B$21)))</f>
        <v>3222.37277420723</v>
      </c>
      <c r="G287" s="21" t="n">
        <f aca="false">IF(C287="",0,F287-E287)</f>
        <v>2019.45312243496</v>
      </c>
      <c r="H287" s="21" t="n">
        <f aca="false">IF(C287="",0,MAX(0,D287-G287))</f>
        <v>190447.691161128</v>
      </c>
    </row>
    <row r="288" customFormat="false" ht="15" hidden="false" customHeight="false" outlineLevel="0" collapsed="false">
      <c r="A288" s="16" t="n">
        <v>287</v>
      </c>
      <c r="B288" s="17" t="n">
        <f aca="false">IF(A288&gt;'Inputs &amp; Summary'!$B$17,"",EDATE('Inputs &amp; Summary'!$B$11,A288))</f>
        <v>54970</v>
      </c>
      <c r="C288" s="16" t="str">
        <f aca="false">IF(A288&lt;='Inputs &amp; Summary'!$B$15,"Interest-Only",IF(A288&lt;='Inputs &amp; Summary'!$B$17,"Repayment",""))</f>
        <v>Repayment</v>
      </c>
      <c r="D288" s="18" t="n">
        <f aca="false">IF(C288="",0,H287)</f>
        <v>190447.691161128</v>
      </c>
      <c r="E288" s="18" t="n">
        <f aca="false">IF(C288="",0,D288*'Inputs &amp; Summary'!$B$18)</f>
        <v>1190.29806975705</v>
      </c>
      <c r="F288" s="18" t="n">
        <f aca="false">IF(C288="",0,IF(C288="Interest-Only",E288,MIN(D288+E288,'Inputs &amp; Summary'!$B$21)))</f>
        <v>3222.37277420723</v>
      </c>
      <c r="G288" s="18" t="n">
        <f aca="false">IF(C288="",0,F288-E288)</f>
        <v>2032.07470445018</v>
      </c>
      <c r="H288" s="18" t="n">
        <f aca="false">IF(C288="",0,MAX(0,D288-G288))</f>
        <v>188415.616456678</v>
      </c>
    </row>
    <row r="289" customFormat="false" ht="15" hidden="false" customHeight="false" outlineLevel="0" collapsed="false">
      <c r="A289" s="19" t="n">
        <v>288</v>
      </c>
      <c r="B289" s="20" t="n">
        <f aca="false">IF(A289&gt;'Inputs &amp; Summary'!$B$17,"",EDATE('Inputs &amp; Summary'!$B$11,A289))</f>
        <v>55001</v>
      </c>
      <c r="C289" s="19" t="str">
        <f aca="false">IF(A289&lt;='Inputs &amp; Summary'!$B$15,"Interest-Only",IF(A289&lt;='Inputs &amp; Summary'!$B$17,"Repayment",""))</f>
        <v>Repayment</v>
      </c>
      <c r="D289" s="21" t="n">
        <f aca="false">IF(C289="",0,H288)</f>
        <v>188415.616456678</v>
      </c>
      <c r="E289" s="21" t="n">
        <f aca="false">IF(C289="",0,D289*'Inputs &amp; Summary'!$B$18)</f>
        <v>1177.59760285424</v>
      </c>
      <c r="F289" s="21" t="n">
        <f aca="false">IF(C289="",0,IF(C289="Interest-Only",E289,MIN(D289+E289,'Inputs &amp; Summary'!$B$21)))</f>
        <v>3222.37277420723</v>
      </c>
      <c r="G289" s="21" t="n">
        <f aca="false">IF(C289="",0,F289-E289)</f>
        <v>2044.77517135299</v>
      </c>
      <c r="H289" s="21" t="n">
        <f aca="false">IF(C289="",0,MAX(0,D289-G289))</f>
        <v>186370.841285325</v>
      </c>
    </row>
    <row r="290" customFormat="false" ht="15" hidden="false" customHeight="false" outlineLevel="0" collapsed="false">
      <c r="A290" s="16" t="n">
        <v>289</v>
      </c>
      <c r="B290" s="17" t="n">
        <f aca="false">IF(A290&gt;'Inputs &amp; Summary'!$B$17,"",EDATE('Inputs &amp; Summary'!$B$11,A290))</f>
        <v>55032</v>
      </c>
      <c r="C290" s="16" t="str">
        <f aca="false">IF(A290&lt;='Inputs &amp; Summary'!$B$15,"Interest-Only",IF(A290&lt;='Inputs &amp; Summary'!$B$17,"Repayment",""))</f>
        <v>Repayment</v>
      </c>
      <c r="D290" s="18" t="n">
        <f aca="false">IF(C290="",0,H289)</f>
        <v>186370.841285325</v>
      </c>
      <c r="E290" s="18" t="n">
        <f aca="false">IF(C290="",0,D290*'Inputs &amp; Summary'!$B$18)</f>
        <v>1164.81775803328</v>
      </c>
      <c r="F290" s="18" t="n">
        <f aca="false">IF(C290="",0,IF(C290="Interest-Only",E290,MIN(D290+E290,'Inputs &amp; Summary'!$B$21)))</f>
        <v>3222.37277420723</v>
      </c>
      <c r="G290" s="18" t="n">
        <f aca="false">IF(C290="",0,F290-E290)</f>
        <v>2057.55501617395</v>
      </c>
      <c r="H290" s="18" t="n">
        <f aca="false">IF(C290="",0,MAX(0,D290-G290))</f>
        <v>184313.286269151</v>
      </c>
    </row>
    <row r="291" customFormat="false" ht="15" hidden="false" customHeight="false" outlineLevel="0" collapsed="false">
      <c r="A291" s="19" t="n">
        <v>290</v>
      </c>
      <c r="B291" s="20" t="n">
        <f aca="false">IF(A291&gt;'Inputs &amp; Summary'!$B$17,"",EDATE('Inputs &amp; Summary'!$B$11,A291))</f>
        <v>55062</v>
      </c>
      <c r="C291" s="19" t="str">
        <f aca="false">IF(A291&lt;='Inputs &amp; Summary'!$B$15,"Interest-Only",IF(A291&lt;='Inputs &amp; Summary'!$B$17,"Repayment",""))</f>
        <v>Repayment</v>
      </c>
      <c r="D291" s="21" t="n">
        <f aca="false">IF(C291="",0,H290)</f>
        <v>184313.286269151</v>
      </c>
      <c r="E291" s="21" t="n">
        <f aca="false">IF(C291="",0,D291*'Inputs &amp; Summary'!$B$18)</f>
        <v>1151.95803918219</v>
      </c>
      <c r="F291" s="21" t="n">
        <f aca="false">IF(C291="",0,IF(C291="Interest-Only",E291,MIN(D291+E291,'Inputs &amp; Summary'!$B$21)))</f>
        <v>3222.37277420723</v>
      </c>
      <c r="G291" s="21" t="n">
        <f aca="false">IF(C291="",0,F291-E291)</f>
        <v>2070.41473502504</v>
      </c>
      <c r="H291" s="21" t="n">
        <f aca="false">IF(C291="",0,MAX(0,D291-G291))</f>
        <v>182242.871534126</v>
      </c>
    </row>
    <row r="292" customFormat="false" ht="15" hidden="false" customHeight="false" outlineLevel="0" collapsed="false">
      <c r="A292" s="16" t="n">
        <v>291</v>
      </c>
      <c r="B292" s="17" t="n">
        <f aca="false">IF(A292&gt;'Inputs &amp; Summary'!$B$17,"",EDATE('Inputs &amp; Summary'!$B$11,A292))</f>
        <v>55093</v>
      </c>
      <c r="C292" s="16" t="str">
        <f aca="false">IF(A292&lt;='Inputs &amp; Summary'!$B$15,"Interest-Only",IF(A292&lt;='Inputs &amp; Summary'!$B$17,"Repayment",""))</f>
        <v>Repayment</v>
      </c>
      <c r="D292" s="18" t="n">
        <f aca="false">IF(C292="",0,H291)</f>
        <v>182242.871534126</v>
      </c>
      <c r="E292" s="18" t="n">
        <f aca="false">IF(C292="",0,D292*'Inputs &amp; Summary'!$B$18)</f>
        <v>1139.01794708829</v>
      </c>
      <c r="F292" s="18" t="n">
        <f aca="false">IF(C292="",0,IF(C292="Interest-Only",E292,MIN(D292+E292,'Inputs &amp; Summary'!$B$21)))</f>
        <v>3222.37277420723</v>
      </c>
      <c r="G292" s="18" t="n">
        <f aca="false">IF(C292="",0,F292-E292)</f>
        <v>2083.35482711894</v>
      </c>
      <c r="H292" s="18" t="n">
        <f aca="false">IF(C292="",0,MAX(0,D292-G292))</f>
        <v>180159.516707007</v>
      </c>
    </row>
    <row r="293" customFormat="false" ht="15" hidden="false" customHeight="false" outlineLevel="0" collapsed="false">
      <c r="A293" s="19" t="n">
        <v>292</v>
      </c>
      <c r="B293" s="20" t="n">
        <f aca="false">IF(A293&gt;'Inputs &amp; Summary'!$B$17,"",EDATE('Inputs &amp; Summary'!$B$11,A293))</f>
        <v>55123</v>
      </c>
      <c r="C293" s="19" t="str">
        <f aca="false">IF(A293&lt;='Inputs &amp; Summary'!$B$15,"Interest-Only",IF(A293&lt;='Inputs &amp; Summary'!$B$17,"Repayment",""))</f>
        <v>Repayment</v>
      </c>
      <c r="D293" s="21" t="n">
        <f aca="false">IF(C293="",0,H292)</f>
        <v>180159.516707007</v>
      </c>
      <c r="E293" s="21" t="n">
        <f aca="false">IF(C293="",0,D293*'Inputs &amp; Summary'!$B$18)</f>
        <v>1125.99697941879</v>
      </c>
      <c r="F293" s="21" t="n">
        <f aca="false">IF(C293="",0,IF(C293="Interest-Only",E293,MIN(D293+E293,'Inputs &amp; Summary'!$B$21)))</f>
        <v>3222.37277420723</v>
      </c>
      <c r="G293" s="21" t="n">
        <f aca="false">IF(C293="",0,F293-E293)</f>
        <v>2096.37579478844</v>
      </c>
      <c r="H293" s="21" t="n">
        <f aca="false">IF(C293="",0,MAX(0,D293-G293))</f>
        <v>178063.140912218</v>
      </c>
    </row>
    <row r="294" customFormat="false" ht="15" hidden="false" customHeight="false" outlineLevel="0" collapsed="false">
      <c r="A294" s="16" t="n">
        <v>293</v>
      </c>
      <c r="B294" s="17" t="n">
        <f aca="false">IF(A294&gt;'Inputs &amp; Summary'!$B$17,"",EDATE('Inputs &amp; Summary'!$B$11,A294))</f>
        <v>55154</v>
      </c>
      <c r="C294" s="16" t="str">
        <f aca="false">IF(A294&lt;='Inputs &amp; Summary'!$B$15,"Interest-Only",IF(A294&lt;='Inputs &amp; Summary'!$B$17,"Repayment",""))</f>
        <v>Repayment</v>
      </c>
      <c r="D294" s="18" t="n">
        <f aca="false">IF(C294="",0,H293)</f>
        <v>178063.140912218</v>
      </c>
      <c r="E294" s="18" t="n">
        <f aca="false">IF(C294="",0,D294*'Inputs &amp; Summary'!$B$18)</f>
        <v>1112.89463070137</v>
      </c>
      <c r="F294" s="18" t="n">
        <f aca="false">IF(C294="",0,IF(C294="Interest-Only",E294,MIN(D294+E294,'Inputs &amp; Summary'!$B$21)))</f>
        <v>3222.37277420723</v>
      </c>
      <c r="G294" s="18" t="n">
        <f aca="false">IF(C294="",0,F294-E294)</f>
        <v>2109.47814350586</v>
      </c>
      <c r="H294" s="18" t="n">
        <f aca="false">IF(C294="",0,MAX(0,D294-G294))</f>
        <v>175953.662768713</v>
      </c>
    </row>
    <row r="295" customFormat="false" ht="15" hidden="false" customHeight="false" outlineLevel="0" collapsed="false">
      <c r="A295" s="19" t="n">
        <v>294</v>
      </c>
      <c r="B295" s="20" t="n">
        <f aca="false">IF(A295&gt;'Inputs &amp; Summary'!$B$17,"",EDATE('Inputs &amp; Summary'!$B$11,A295))</f>
        <v>55185</v>
      </c>
      <c r="C295" s="19" t="str">
        <f aca="false">IF(A295&lt;='Inputs &amp; Summary'!$B$15,"Interest-Only",IF(A295&lt;='Inputs &amp; Summary'!$B$17,"Repayment",""))</f>
        <v>Repayment</v>
      </c>
      <c r="D295" s="21" t="n">
        <f aca="false">IF(C295="",0,H294)</f>
        <v>175953.662768713</v>
      </c>
      <c r="E295" s="21" t="n">
        <f aca="false">IF(C295="",0,D295*'Inputs &amp; Summary'!$B$18)</f>
        <v>1099.71039230445</v>
      </c>
      <c r="F295" s="21" t="n">
        <f aca="false">IF(C295="",0,IF(C295="Interest-Only",E295,MIN(D295+E295,'Inputs &amp; Summary'!$B$21)))</f>
        <v>3222.37277420723</v>
      </c>
      <c r="G295" s="21" t="n">
        <f aca="false">IF(C295="",0,F295-E295)</f>
        <v>2122.66238190278</v>
      </c>
      <c r="H295" s="21" t="n">
        <f aca="false">IF(C295="",0,MAX(0,D295-G295))</f>
        <v>173831.00038681</v>
      </c>
    </row>
    <row r="296" customFormat="false" ht="15" hidden="false" customHeight="false" outlineLevel="0" collapsed="false">
      <c r="A296" s="16" t="n">
        <v>295</v>
      </c>
      <c r="B296" s="17" t="n">
        <f aca="false">IF(A296&gt;'Inputs &amp; Summary'!$B$17,"",EDATE('Inputs &amp; Summary'!$B$11,A296))</f>
        <v>55213</v>
      </c>
      <c r="C296" s="16" t="str">
        <f aca="false">IF(A296&lt;='Inputs &amp; Summary'!$B$15,"Interest-Only",IF(A296&lt;='Inputs &amp; Summary'!$B$17,"Repayment",""))</f>
        <v>Repayment</v>
      </c>
      <c r="D296" s="18" t="n">
        <f aca="false">IF(C296="",0,H295)</f>
        <v>173831.00038681</v>
      </c>
      <c r="E296" s="18" t="n">
        <f aca="false">IF(C296="",0,D296*'Inputs &amp; Summary'!$B$18)</f>
        <v>1086.44375241756</v>
      </c>
      <c r="F296" s="18" t="n">
        <f aca="false">IF(C296="",0,IF(C296="Interest-Only",E296,MIN(D296+E296,'Inputs &amp; Summary'!$B$21)))</f>
        <v>3222.37277420723</v>
      </c>
      <c r="G296" s="18" t="n">
        <f aca="false">IF(C296="",0,F296-E296)</f>
        <v>2135.92902178967</v>
      </c>
      <c r="H296" s="18" t="n">
        <f aca="false">IF(C296="",0,MAX(0,D296-G296))</f>
        <v>171695.07136502</v>
      </c>
    </row>
    <row r="297" customFormat="false" ht="15" hidden="false" customHeight="false" outlineLevel="0" collapsed="false">
      <c r="A297" s="19" t="n">
        <v>296</v>
      </c>
      <c r="B297" s="20" t="n">
        <f aca="false">IF(A297&gt;'Inputs &amp; Summary'!$B$17,"",EDATE('Inputs &amp; Summary'!$B$11,A297))</f>
        <v>55244</v>
      </c>
      <c r="C297" s="19" t="str">
        <f aca="false">IF(A297&lt;='Inputs &amp; Summary'!$B$15,"Interest-Only",IF(A297&lt;='Inputs &amp; Summary'!$B$17,"Repayment",""))</f>
        <v>Repayment</v>
      </c>
      <c r="D297" s="21" t="n">
        <f aca="false">IF(C297="",0,H296)</f>
        <v>171695.07136502</v>
      </c>
      <c r="E297" s="21" t="n">
        <f aca="false">IF(C297="",0,D297*'Inputs &amp; Summary'!$B$18)</f>
        <v>1073.09419603138</v>
      </c>
      <c r="F297" s="21" t="n">
        <f aca="false">IF(C297="",0,IF(C297="Interest-Only",E297,MIN(D297+E297,'Inputs &amp; Summary'!$B$21)))</f>
        <v>3222.37277420723</v>
      </c>
      <c r="G297" s="21" t="n">
        <f aca="false">IF(C297="",0,F297-E297)</f>
        <v>2149.27857817585</v>
      </c>
      <c r="H297" s="21" t="n">
        <f aca="false">IF(C297="",0,MAX(0,D297-G297))</f>
        <v>169545.792786844</v>
      </c>
    </row>
    <row r="298" customFormat="false" ht="15" hidden="false" customHeight="false" outlineLevel="0" collapsed="false">
      <c r="A298" s="16" t="n">
        <v>297</v>
      </c>
      <c r="B298" s="17" t="n">
        <f aca="false">IF(A298&gt;'Inputs &amp; Summary'!$B$17,"",EDATE('Inputs &amp; Summary'!$B$11,A298))</f>
        <v>55274</v>
      </c>
      <c r="C298" s="16" t="str">
        <f aca="false">IF(A298&lt;='Inputs &amp; Summary'!$B$15,"Interest-Only",IF(A298&lt;='Inputs &amp; Summary'!$B$17,"Repayment",""))</f>
        <v>Repayment</v>
      </c>
      <c r="D298" s="18" t="n">
        <f aca="false">IF(C298="",0,H297)</f>
        <v>169545.792786844</v>
      </c>
      <c r="E298" s="18" t="n">
        <f aca="false">IF(C298="",0,D298*'Inputs &amp; Summary'!$B$18)</f>
        <v>1059.66120491778</v>
      </c>
      <c r="F298" s="18" t="n">
        <f aca="false">IF(C298="",0,IF(C298="Interest-Only",E298,MIN(D298+E298,'Inputs &amp; Summary'!$B$21)))</f>
        <v>3222.37277420723</v>
      </c>
      <c r="G298" s="18" t="n">
        <f aca="false">IF(C298="",0,F298-E298)</f>
        <v>2162.71156928945</v>
      </c>
      <c r="H298" s="18" t="n">
        <f aca="false">IF(C298="",0,MAX(0,D298-G298))</f>
        <v>167383.081217555</v>
      </c>
    </row>
    <row r="299" customFormat="false" ht="15" hidden="false" customHeight="false" outlineLevel="0" collapsed="false">
      <c r="A299" s="19" t="n">
        <v>298</v>
      </c>
      <c r="B299" s="20" t="n">
        <f aca="false">IF(A299&gt;'Inputs &amp; Summary'!$B$17,"",EDATE('Inputs &amp; Summary'!$B$11,A299))</f>
        <v>55305</v>
      </c>
      <c r="C299" s="19" t="str">
        <f aca="false">IF(A299&lt;='Inputs &amp; Summary'!$B$15,"Interest-Only",IF(A299&lt;='Inputs &amp; Summary'!$B$17,"Repayment",""))</f>
        <v>Repayment</v>
      </c>
      <c r="D299" s="21" t="n">
        <f aca="false">IF(C299="",0,H298)</f>
        <v>167383.081217555</v>
      </c>
      <c r="E299" s="21" t="n">
        <f aca="false">IF(C299="",0,D299*'Inputs &amp; Summary'!$B$18)</f>
        <v>1046.14425760972</v>
      </c>
      <c r="F299" s="21" t="n">
        <f aca="false">IF(C299="",0,IF(C299="Interest-Only",E299,MIN(D299+E299,'Inputs &amp; Summary'!$B$21)))</f>
        <v>3222.37277420723</v>
      </c>
      <c r="G299" s="21" t="n">
        <f aca="false">IF(C299="",0,F299-E299)</f>
        <v>2176.22851659751</v>
      </c>
      <c r="H299" s="21" t="n">
        <f aca="false">IF(C299="",0,MAX(0,D299-G299))</f>
        <v>165206.852700957</v>
      </c>
    </row>
    <row r="300" customFormat="false" ht="15" hidden="false" customHeight="false" outlineLevel="0" collapsed="false">
      <c r="A300" s="16" t="n">
        <v>299</v>
      </c>
      <c r="B300" s="17" t="n">
        <f aca="false">IF(A300&gt;'Inputs &amp; Summary'!$B$17,"",EDATE('Inputs &amp; Summary'!$B$11,A300))</f>
        <v>55335</v>
      </c>
      <c r="C300" s="16" t="str">
        <f aca="false">IF(A300&lt;='Inputs &amp; Summary'!$B$15,"Interest-Only",IF(A300&lt;='Inputs &amp; Summary'!$B$17,"Repayment",""))</f>
        <v>Repayment</v>
      </c>
      <c r="D300" s="18" t="n">
        <f aca="false">IF(C300="",0,H299)</f>
        <v>165206.852700957</v>
      </c>
      <c r="E300" s="18" t="n">
        <f aca="false">IF(C300="",0,D300*'Inputs &amp; Summary'!$B$18)</f>
        <v>1032.54282938098</v>
      </c>
      <c r="F300" s="18" t="n">
        <f aca="false">IF(C300="",0,IF(C300="Interest-Only",E300,MIN(D300+E300,'Inputs &amp; Summary'!$B$21)))</f>
        <v>3222.37277420723</v>
      </c>
      <c r="G300" s="18" t="n">
        <f aca="false">IF(C300="",0,F300-E300)</f>
        <v>2189.82994482625</v>
      </c>
      <c r="H300" s="18" t="n">
        <f aca="false">IF(C300="",0,MAX(0,D300-G300))</f>
        <v>163017.022756131</v>
      </c>
    </row>
    <row r="301" customFormat="false" ht="15" hidden="false" customHeight="false" outlineLevel="0" collapsed="false">
      <c r="A301" s="19" t="n">
        <v>300</v>
      </c>
      <c r="B301" s="20" t="n">
        <f aca="false">IF(A301&gt;'Inputs &amp; Summary'!$B$17,"",EDATE('Inputs &amp; Summary'!$B$11,A301))</f>
        <v>55366</v>
      </c>
      <c r="C301" s="19" t="str">
        <f aca="false">IF(A301&lt;='Inputs &amp; Summary'!$B$15,"Interest-Only",IF(A301&lt;='Inputs &amp; Summary'!$B$17,"Repayment",""))</f>
        <v>Repayment</v>
      </c>
      <c r="D301" s="21" t="n">
        <f aca="false">IF(C301="",0,H300)</f>
        <v>163017.022756131</v>
      </c>
      <c r="E301" s="21" t="n">
        <f aca="false">IF(C301="",0,D301*'Inputs &amp; Summary'!$B$18)</f>
        <v>1018.85639222582</v>
      </c>
      <c r="F301" s="21" t="n">
        <f aca="false">IF(C301="",0,IF(C301="Interest-Only",E301,MIN(D301+E301,'Inputs &amp; Summary'!$B$21)))</f>
        <v>3222.37277420723</v>
      </c>
      <c r="G301" s="21" t="n">
        <f aca="false">IF(C301="",0,F301-E301)</f>
        <v>2203.51638198141</v>
      </c>
      <c r="H301" s="21" t="n">
        <f aca="false">IF(C301="",0,MAX(0,D301-G301))</f>
        <v>160813.50637415</v>
      </c>
    </row>
    <row r="302" customFormat="false" ht="15" hidden="false" customHeight="false" outlineLevel="0" collapsed="false">
      <c r="A302" s="16" t="n">
        <v>301</v>
      </c>
      <c r="B302" s="17" t="n">
        <f aca="false">IF(A302&gt;'Inputs &amp; Summary'!$B$17,"",EDATE('Inputs &amp; Summary'!$B$11,A302))</f>
        <v>55397</v>
      </c>
      <c r="C302" s="16" t="str">
        <f aca="false">IF(A302&lt;='Inputs &amp; Summary'!$B$15,"Interest-Only",IF(A302&lt;='Inputs &amp; Summary'!$B$17,"Repayment",""))</f>
        <v>Repayment</v>
      </c>
      <c r="D302" s="18" t="n">
        <f aca="false">IF(C302="",0,H301)</f>
        <v>160813.50637415</v>
      </c>
      <c r="E302" s="18" t="n">
        <f aca="false">IF(C302="",0,D302*'Inputs &amp; Summary'!$B$18)</f>
        <v>1005.08441483844</v>
      </c>
      <c r="F302" s="18" t="n">
        <f aca="false">IF(C302="",0,IF(C302="Interest-Only",E302,MIN(D302+E302,'Inputs &amp; Summary'!$B$21)))</f>
        <v>3222.37277420723</v>
      </c>
      <c r="G302" s="18" t="n">
        <f aca="false">IF(C302="",0,F302-E302)</f>
        <v>2217.28835936879</v>
      </c>
      <c r="H302" s="18" t="n">
        <f aca="false">IF(C302="",0,MAX(0,D302-G302))</f>
        <v>158596.218014781</v>
      </c>
    </row>
    <row r="303" customFormat="false" ht="15" hidden="false" customHeight="false" outlineLevel="0" collapsed="false">
      <c r="A303" s="19" t="n">
        <v>302</v>
      </c>
      <c r="B303" s="20" t="n">
        <f aca="false">IF(A303&gt;'Inputs &amp; Summary'!$B$17,"",EDATE('Inputs &amp; Summary'!$B$11,A303))</f>
        <v>55427</v>
      </c>
      <c r="C303" s="19" t="str">
        <f aca="false">IF(A303&lt;='Inputs &amp; Summary'!$B$15,"Interest-Only",IF(A303&lt;='Inputs &amp; Summary'!$B$17,"Repayment",""))</f>
        <v>Repayment</v>
      </c>
      <c r="D303" s="21" t="n">
        <f aca="false">IF(C303="",0,H302)</f>
        <v>158596.218014781</v>
      </c>
      <c r="E303" s="21" t="n">
        <f aca="false">IF(C303="",0,D303*'Inputs &amp; Summary'!$B$18)</f>
        <v>991.226362592381</v>
      </c>
      <c r="F303" s="21" t="n">
        <f aca="false">IF(C303="",0,IF(C303="Interest-Only",E303,MIN(D303+E303,'Inputs &amp; Summary'!$B$21)))</f>
        <v>3222.37277420723</v>
      </c>
      <c r="G303" s="21" t="n">
        <f aca="false">IF(C303="",0,F303-E303)</f>
        <v>2231.14641161485</v>
      </c>
      <c r="H303" s="21" t="n">
        <f aca="false">IF(C303="",0,MAX(0,D303-G303))</f>
        <v>156365.071603166</v>
      </c>
    </row>
    <row r="304" customFormat="false" ht="15" hidden="false" customHeight="false" outlineLevel="0" collapsed="false">
      <c r="A304" s="16" t="n">
        <v>303</v>
      </c>
      <c r="B304" s="17" t="n">
        <f aca="false">IF(A304&gt;'Inputs &amp; Summary'!$B$17,"",EDATE('Inputs &amp; Summary'!$B$11,A304))</f>
        <v>55458</v>
      </c>
      <c r="C304" s="16" t="str">
        <f aca="false">IF(A304&lt;='Inputs &amp; Summary'!$B$15,"Interest-Only",IF(A304&lt;='Inputs &amp; Summary'!$B$17,"Repayment",""))</f>
        <v>Repayment</v>
      </c>
      <c r="D304" s="18" t="n">
        <f aca="false">IF(C304="",0,H303)</f>
        <v>156365.071603166</v>
      </c>
      <c r="E304" s="18" t="n">
        <f aca="false">IF(C304="",0,D304*'Inputs &amp; Summary'!$B$18)</f>
        <v>977.281697519788</v>
      </c>
      <c r="F304" s="18" t="n">
        <f aca="false">IF(C304="",0,IF(C304="Interest-Only",E304,MIN(D304+E304,'Inputs &amp; Summary'!$B$21)))</f>
        <v>3222.37277420723</v>
      </c>
      <c r="G304" s="18" t="n">
        <f aca="false">IF(C304="",0,F304-E304)</f>
        <v>2245.09107668744</v>
      </c>
      <c r="H304" s="18" t="n">
        <f aca="false">IF(C304="",0,MAX(0,D304-G304))</f>
        <v>154119.980526479</v>
      </c>
    </row>
    <row r="305" customFormat="false" ht="15" hidden="false" customHeight="false" outlineLevel="0" collapsed="false">
      <c r="A305" s="19" t="n">
        <v>304</v>
      </c>
      <c r="B305" s="20" t="n">
        <f aca="false">IF(A305&gt;'Inputs &amp; Summary'!$B$17,"",EDATE('Inputs &amp; Summary'!$B$11,A305))</f>
        <v>55488</v>
      </c>
      <c r="C305" s="19" t="str">
        <f aca="false">IF(A305&lt;='Inputs &amp; Summary'!$B$15,"Interest-Only",IF(A305&lt;='Inputs &amp; Summary'!$B$17,"Repayment",""))</f>
        <v>Repayment</v>
      </c>
      <c r="D305" s="21" t="n">
        <f aca="false">IF(C305="",0,H304)</f>
        <v>154119.980526479</v>
      </c>
      <c r="E305" s="21" t="n">
        <f aca="false">IF(C305="",0,D305*'Inputs &amp; Summary'!$B$18)</f>
        <v>963.249878290491</v>
      </c>
      <c r="F305" s="21" t="n">
        <f aca="false">IF(C305="",0,IF(C305="Interest-Only",E305,MIN(D305+E305,'Inputs &amp; Summary'!$B$21)))</f>
        <v>3222.37277420723</v>
      </c>
      <c r="G305" s="21" t="n">
        <f aca="false">IF(C305="",0,F305-E305)</f>
        <v>2259.12289591674</v>
      </c>
      <c r="H305" s="21" t="n">
        <f aca="false">IF(C305="",0,MAX(0,D305-G305))</f>
        <v>151860.857630562</v>
      </c>
    </row>
    <row r="306" customFormat="false" ht="15" hidden="false" customHeight="false" outlineLevel="0" collapsed="false">
      <c r="A306" s="16" t="n">
        <v>305</v>
      </c>
      <c r="B306" s="17" t="n">
        <f aca="false">IF(A306&gt;'Inputs &amp; Summary'!$B$17,"",EDATE('Inputs &amp; Summary'!$B$11,A306))</f>
        <v>55519</v>
      </c>
      <c r="C306" s="16" t="str">
        <f aca="false">IF(A306&lt;='Inputs &amp; Summary'!$B$15,"Interest-Only",IF(A306&lt;='Inputs &amp; Summary'!$B$17,"Repayment",""))</f>
        <v>Repayment</v>
      </c>
      <c r="D306" s="18" t="n">
        <f aca="false">IF(C306="",0,H305)</f>
        <v>151860.857630562</v>
      </c>
      <c r="E306" s="18" t="n">
        <f aca="false">IF(C306="",0,D306*'Inputs &amp; Summary'!$B$18)</f>
        <v>949.130360191012</v>
      </c>
      <c r="F306" s="18" t="n">
        <f aca="false">IF(C306="",0,IF(C306="Interest-Only",E306,MIN(D306+E306,'Inputs &amp; Summary'!$B$21)))</f>
        <v>3222.37277420723</v>
      </c>
      <c r="G306" s="18" t="n">
        <f aca="false">IF(C306="",0,F306-E306)</f>
        <v>2273.24241401622</v>
      </c>
      <c r="H306" s="18" t="n">
        <f aca="false">IF(C306="",0,MAX(0,D306-G306))</f>
        <v>149587.615216546</v>
      </c>
    </row>
    <row r="307" customFormat="false" ht="15" hidden="false" customHeight="false" outlineLevel="0" collapsed="false">
      <c r="A307" s="19" t="n">
        <v>306</v>
      </c>
      <c r="B307" s="20" t="n">
        <f aca="false">IF(A307&gt;'Inputs &amp; Summary'!$B$17,"",EDATE('Inputs &amp; Summary'!$B$11,A307))</f>
        <v>55550</v>
      </c>
      <c r="C307" s="19" t="str">
        <f aca="false">IF(A307&lt;='Inputs &amp; Summary'!$B$15,"Interest-Only",IF(A307&lt;='Inputs &amp; Summary'!$B$17,"Repayment",""))</f>
        <v>Repayment</v>
      </c>
      <c r="D307" s="21" t="n">
        <f aca="false">IF(C307="",0,H306)</f>
        <v>149587.615216546</v>
      </c>
      <c r="E307" s="21" t="n">
        <f aca="false">IF(C307="",0,D307*'Inputs &amp; Summary'!$B$18)</f>
        <v>934.92259510341</v>
      </c>
      <c r="F307" s="21" t="n">
        <f aca="false">IF(C307="",0,IF(C307="Interest-Only",E307,MIN(D307+E307,'Inputs &amp; Summary'!$B$21)))</f>
        <v>3222.37277420723</v>
      </c>
      <c r="G307" s="21" t="n">
        <f aca="false">IF(C307="",0,F307-E307)</f>
        <v>2287.45017910382</v>
      </c>
      <c r="H307" s="21" t="n">
        <f aca="false">IF(C307="",0,MAX(0,D307-G307))</f>
        <v>147300.165037442</v>
      </c>
    </row>
    <row r="308" customFormat="false" ht="15" hidden="false" customHeight="false" outlineLevel="0" collapsed="false">
      <c r="A308" s="16" t="n">
        <v>307</v>
      </c>
      <c r="B308" s="17" t="n">
        <f aca="false">IF(A308&gt;'Inputs &amp; Summary'!$B$17,"",EDATE('Inputs &amp; Summary'!$B$11,A308))</f>
        <v>55579</v>
      </c>
      <c r="C308" s="16" t="str">
        <f aca="false">IF(A308&lt;='Inputs &amp; Summary'!$B$15,"Interest-Only",IF(A308&lt;='Inputs &amp; Summary'!$B$17,"Repayment",""))</f>
        <v>Repayment</v>
      </c>
      <c r="D308" s="18" t="n">
        <f aca="false">IF(C308="",0,H307)</f>
        <v>147300.165037442</v>
      </c>
      <c r="E308" s="18" t="n">
        <f aca="false">IF(C308="",0,D308*'Inputs &amp; Summary'!$B$18)</f>
        <v>920.626031484012</v>
      </c>
      <c r="F308" s="18" t="n">
        <f aca="false">IF(C308="",0,IF(C308="Interest-Only",E308,MIN(D308+E308,'Inputs &amp; Summary'!$B$21)))</f>
        <v>3222.37277420723</v>
      </c>
      <c r="G308" s="18" t="n">
        <f aca="false">IF(C308="",0,F308-E308)</f>
        <v>2301.74674272322</v>
      </c>
      <c r="H308" s="18" t="n">
        <f aca="false">IF(C308="",0,MAX(0,D308-G308))</f>
        <v>144998.418294719</v>
      </c>
    </row>
    <row r="309" customFormat="false" ht="15" hidden="false" customHeight="false" outlineLevel="0" collapsed="false">
      <c r="A309" s="19" t="n">
        <v>308</v>
      </c>
      <c r="B309" s="20" t="n">
        <f aca="false">IF(A309&gt;'Inputs &amp; Summary'!$B$17,"",EDATE('Inputs &amp; Summary'!$B$11,A309))</f>
        <v>55610</v>
      </c>
      <c r="C309" s="19" t="str">
        <f aca="false">IF(A309&lt;='Inputs &amp; Summary'!$B$15,"Interest-Only",IF(A309&lt;='Inputs &amp; Summary'!$B$17,"Repayment",""))</f>
        <v>Repayment</v>
      </c>
      <c r="D309" s="21" t="n">
        <f aca="false">IF(C309="",0,H308)</f>
        <v>144998.418294719</v>
      </c>
      <c r="E309" s="21" t="n">
        <f aca="false">IF(C309="",0,D309*'Inputs &amp; Summary'!$B$18)</f>
        <v>906.240114341991</v>
      </c>
      <c r="F309" s="21" t="n">
        <f aca="false">IF(C309="",0,IF(C309="Interest-Only",E309,MIN(D309+E309,'Inputs &amp; Summary'!$B$21)))</f>
        <v>3222.37277420723</v>
      </c>
      <c r="G309" s="21" t="n">
        <f aca="false">IF(C309="",0,F309-E309)</f>
        <v>2316.13265986524</v>
      </c>
      <c r="H309" s="21" t="n">
        <f aca="false">IF(C309="",0,MAX(0,D309-G309))</f>
        <v>142682.285634853</v>
      </c>
    </row>
    <row r="310" customFormat="false" ht="15" hidden="false" customHeight="false" outlineLevel="0" collapsed="false">
      <c r="A310" s="16" t="n">
        <v>309</v>
      </c>
      <c r="B310" s="17" t="n">
        <f aca="false">IF(A310&gt;'Inputs &amp; Summary'!$B$17,"",EDATE('Inputs &amp; Summary'!$B$11,A310))</f>
        <v>55640</v>
      </c>
      <c r="C310" s="16" t="str">
        <f aca="false">IF(A310&lt;='Inputs &amp; Summary'!$B$15,"Interest-Only",IF(A310&lt;='Inputs &amp; Summary'!$B$17,"Repayment",""))</f>
        <v>Repayment</v>
      </c>
      <c r="D310" s="18" t="n">
        <f aca="false">IF(C310="",0,H309)</f>
        <v>142682.285634853</v>
      </c>
      <c r="E310" s="18" t="n">
        <f aca="false">IF(C310="",0,D310*'Inputs &amp; Summary'!$B$18)</f>
        <v>891.764285217834</v>
      </c>
      <c r="F310" s="18" t="n">
        <f aca="false">IF(C310="",0,IF(C310="Interest-Only",E310,MIN(D310+E310,'Inputs &amp; Summary'!$B$21)))</f>
        <v>3222.37277420723</v>
      </c>
      <c r="G310" s="18" t="n">
        <f aca="false">IF(C310="",0,F310-E310)</f>
        <v>2330.6084889894</v>
      </c>
      <c r="H310" s="18" t="n">
        <f aca="false">IF(C310="",0,MAX(0,D310-G310))</f>
        <v>140351.677145864</v>
      </c>
    </row>
    <row r="311" customFormat="false" ht="15" hidden="false" customHeight="false" outlineLevel="0" collapsed="false">
      <c r="A311" s="19" t="n">
        <v>310</v>
      </c>
      <c r="B311" s="20" t="n">
        <f aca="false">IF(A311&gt;'Inputs &amp; Summary'!$B$17,"",EDATE('Inputs &amp; Summary'!$B$11,A311))</f>
        <v>55671</v>
      </c>
      <c r="C311" s="19" t="str">
        <f aca="false">IF(A311&lt;='Inputs &amp; Summary'!$B$15,"Interest-Only",IF(A311&lt;='Inputs &amp; Summary'!$B$17,"Repayment",""))</f>
        <v>Repayment</v>
      </c>
      <c r="D311" s="21" t="n">
        <f aca="false">IF(C311="",0,H310)</f>
        <v>140351.677145864</v>
      </c>
      <c r="E311" s="21" t="n">
        <f aca="false">IF(C311="",0,D311*'Inputs &amp; Summary'!$B$18)</f>
        <v>877.19798216165</v>
      </c>
      <c r="F311" s="21" t="n">
        <f aca="false">IF(C311="",0,IF(C311="Interest-Only",E311,MIN(D311+E311,'Inputs &amp; Summary'!$B$21)))</f>
        <v>3222.37277420723</v>
      </c>
      <c r="G311" s="21" t="n">
        <f aca="false">IF(C311="",0,F311-E311)</f>
        <v>2345.17479204558</v>
      </c>
      <c r="H311" s="21" t="n">
        <f aca="false">IF(C311="",0,MAX(0,D311-G311))</f>
        <v>138006.502353818</v>
      </c>
    </row>
    <row r="312" customFormat="false" ht="15" hidden="false" customHeight="false" outlineLevel="0" collapsed="false">
      <c r="A312" s="16" t="n">
        <v>311</v>
      </c>
      <c r="B312" s="17" t="n">
        <f aca="false">IF(A312&gt;'Inputs &amp; Summary'!$B$17,"",EDATE('Inputs &amp; Summary'!$B$11,A312))</f>
        <v>55701</v>
      </c>
      <c r="C312" s="16" t="str">
        <f aca="false">IF(A312&lt;='Inputs &amp; Summary'!$B$15,"Interest-Only",IF(A312&lt;='Inputs &amp; Summary'!$B$17,"Repayment",""))</f>
        <v>Repayment</v>
      </c>
      <c r="D312" s="18" t="n">
        <f aca="false">IF(C312="",0,H311)</f>
        <v>138006.502353818</v>
      </c>
      <c r="E312" s="18" t="n">
        <f aca="false">IF(C312="",0,D312*'Inputs &amp; Summary'!$B$18)</f>
        <v>862.540639711365</v>
      </c>
      <c r="F312" s="18" t="n">
        <f aca="false">IF(C312="",0,IF(C312="Interest-Only",E312,MIN(D312+E312,'Inputs &amp; Summary'!$B$21)))</f>
        <v>3222.37277420723</v>
      </c>
      <c r="G312" s="18" t="n">
        <f aca="false">IF(C312="",0,F312-E312)</f>
        <v>2359.83213449586</v>
      </c>
      <c r="H312" s="18" t="n">
        <f aca="false">IF(C312="",0,MAX(0,D312-G312))</f>
        <v>135646.670219323</v>
      </c>
    </row>
    <row r="313" customFormat="false" ht="15" hidden="false" customHeight="false" outlineLevel="0" collapsed="false">
      <c r="A313" s="19" t="n">
        <v>312</v>
      </c>
      <c r="B313" s="20" t="n">
        <f aca="false">IF(A313&gt;'Inputs &amp; Summary'!$B$17,"",EDATE('Inputs &amp; Summary'!$B$11,A313))</f>
        <v>55732</v>
      </c>
      <c r="C313" s="19" t="str">
        <f aca="false">IF(A313&lt;='Inputs &amp; Summary'!$B$15,"Interest-Only",IF(A313&lt;='Inputs &amp; Summary'!$B$17,"Repayment",""))</f>
        <v>Repayment</v>
      </c>
      <c r="D313" s="21" t="n">
        <f aca="false">IF(C313="",0,H312)</f>
        <v>135646.670219323</v>
      </c>
      <c r="E313" s="21" t="n">
        <f aca="false">IF(C313="",0,D313*'Inputs &amp; Summary'!$B$18)</f>
        <v>847.791688870766</v>
      </c>
      <c r="F313" s="21" t="n">
        <f aca="false">IF(C313="",0,IF(C313="Interest-Only",E313,MIN(D313+E313,'Inputs &amp; Summary'!$B$21)))</f>
        <v>3222.37277420723</v>
      </c>
      <c r="G313" s="21" t="n">
        <f aca="false">IF(C313="",0,F313-E313)</f>
        <v>2374.58108533646</v>
      </c>
      <c r="H313" s="21" t="n">
        <f aca="false">IF(C313="",0,MAX(0,D313-G313))</f>
        <v>133272.089133986</v>
      </c>
    </row>
    <row r="314" customFormat="false" ht="15" hidden="false" customHeight="false" outlineLevel="0" collapsed="false">
      <c r="A314" s="16" t="n">
        <v>313</v>
      </c>
      <c r="B314" s="17" t="n">
        <f aca="false">IF(A314&gt;'Inputs &amp; Summary'!$B$17,"",EDATE('Inputs &amp; Summary'!$B$11,A314))</f>
        <v>55763</v>
      </c>
      <c r="C314" s="16" t="str">
        <f aca="false">IF(A314&lt;='Inputs &amp; Summary'!$B$15,"Interest-Only",IF(A314&lt;='Inputs &amp; Summary'!$B$17,"Repayment",""))</f>
        <v>Repayment</v>
      </c>
      <c r="D314" s="18" t="n">
        <f aca="false">IF(C314="",0,H313)</f>
        <v>133272.089133986</v>
      </c>
      <c r="E314" s="18" t="n">
        <f aca="false">IF(C314="",0,D314*'Inputs &amp; Summary'!$B$18)</f>
        <v>832.950557087413</v>
      </c>
      <c r="F314" s="18" t="n">
        <f aca="false">IF(C314="",0,IF(C314="Interest-Only",E314,MIN(D314+E314,'Inputs &amp; Summary'!$B$21)))</f>
        <v>3222.37277420723</v>
      </c>
      <c r="G314" s="18" t="n">
        <f aca="false">IF(C314="",0,F314-E314)</f>
        <v>2389.42221711982</v>
      </c>
      <c r="H314" s="18" t="n">
        <f aca="false">IF(C314="",0,MAX(0,D314-G314))</f>
        <v>130882.666916866</v>
      </c>
    </row>
    <row r="315" customFormat="false" ht="15" hidden="false" customHeight="false" outlineLevel="0" collapsed="false">
      <c r="A315" s="19" t="n">
        <v>314</v>
      </c>
      <c r="B315" s="20" t="n">
        <f aca="false">IF(A315&gt;'Inputs &amp; Summary'!$B$17,"",EDATE('Inputs &amp; Summary'!$B$11,A315))</f>
        <v>55793</v>
      </c>
      <c r="C315" s="19" t="str">
        <f aca="false">IF(A315&lt;='Inputs &amp; Summary'!$B$15,"Interest-Only",IF(A315&lt;='Inputs &amp; Summary'!$B$17,"Repayment",""))</f>
        <v>Repayment</v>
      </c>
      <c r="D315" s="21" t="n">
        <f aca="false">IF(C315="",0,H314)</f>
        <v>130882.666916866</v>
      </c>
      <c r="E315" s="21" t="n">
        <f aca="false">IF(C315="",0,D315*'Inputs &amp; Summary'!$B$18)</f>
        <v>818.016668230414</v>
      </c>
      <c r="F315" s="21" t="n">
        <f aca="false">IF(C315="",0,IF(C315="Interest-Only",E315,MIN(D315+E315,'Inputs &amp; Summary'!$B$21)))</f>
        <v>3222.37277420723</v>
      </c>
      <c r="G315" s="21" t="n">
        <f aca="false">IF(C315="",0,F315-E315)</f>
        <v>2404.35610597681</v>
      </c>
      <c r="H315" s="21" t="n">
        <f aca="false">IF(C315="",0,MAX(0,D315-G315))</f>
        <v>128478.31081089</v>
      </c>
    </row>
    <row r="316" customFormat="false" ht="15" hidden="false" customHeight="false" outlineLevel="0" collapsed="false">
      <c r="A316" s="16" t="n">
        <v>315</v>
      </c>
      <c r="B316" s="17" t="n">
        <f aca="false">IF(A316&gt;'Inputs &amp; Summary'!$B$17,"",EDATE('Inputs &amp; Summary'!$B$11,A316))</f>
        <v>55824</v>
      </c>
      <c r="C316" s="16" t="str">
        <f aca="false">IF(A316&lt;='Inputs &amp; Summary'!$B$15,"Interest-Only",IF(A316&lt;='Inputs &amp; Summary'!$B$17,"Repayment",""))</f>
        <v>Repayment</v>
      </c>
      <c r="D316" s="18" t="n">
        <f aca="false">IF(C316="",0,H315)</f>
        <v>128478.31081089</v>
      </c>
      <c r="E316" s="18" t="n">
        <f aca="false">IF(C316="",0,D316*'Inputs &amp; Summary'!$B$18)</f>
        <v>802.989442568059</v>
      </c>
      <c r="F316" s="18" t="n">
        <f aca="false">IF(C316="",0,IF(C316="Interest-Only",E316,MIN(D316+E316,'Inputs &amp; Summary'!$B$21)))</f>
        <v>3222.37277420723</v>
      </c>
      <c r="G316" s="18" t="n">
        <f aca="false">IF(C316="",0,F316-E316)</f>
        <v>2419.38333163917</v>
      </c>
      <c r="H316" s="18" t="n">
        <f aca="false">IF(C316="",0,MAX(0,D316-G316))</f>
        <v>126058.92747925</v>
      </c>
    </row>
    <row r="317" customFormat="false" ht="15" hidden="false" customHeight="false" outlineLevel="0" collapsed="false">
      <c r="A317" s="19" t="n">
        <v>316</v>
      </c>
      <c r="B317" s="20" t="n">
        <f aca="false">IF(A317&gt;'Inputs &amp; Summary'!$B$17,"",EDATE('Inputs &amp; Summary'!$B$11,A317))</f>
        <v>55854</v>
      </c>
      <c r="C317" s="19" t="str">
        <f aca="false">IF(A317&lt;='Inputs &amp; Summary'!$B$15,"Interest-Only",IF(A317&lt;='Inputs &amp; Summary'!$B$17,"Repayment",""))</f>
        <v>Repayment</v>
      </c>
      <c r="D317" s="21" t="n">
        <f aca="false">IF(C317="",0,H316)</f>
        <v>126058.92747925</v>
      </c>
      <c r="E317" s="21" t="n">
        <f aca="false">IF(C317="",0,D317*'Inputs &amp; Summary'!$B$18)</f>
        <v>787.868296745315</v>
      </c>
      <c r="F317" s="21" t="n">
        <f aca="false">IF(C317="",0,IF(C317="Interest-Only",E317,MIN(D317+E317,'Inputs &amp; Summary'!$B$21)))</f>
        <v>3222.37277420723</v>
      </c>
      <c r="G317" s="21" t="n">
        <f aca="false">IF(C317="",0,F317-E317)</f>
        <v>2434.50447746191</v>
      </c>
      <c r="H317" s="21" t="n">
        <f aca="false">IF(C317="",0,MAX(0,D317-G317))</f>
        <v>123624.423001788</v>
      </c>
    </row>
    <row r="318" customFormat="false" ht="15" hidden="false" customHeight="false" outlineLevel="0" collapsed="false">
      <c r="A318" s="16" t="n">
        <v>317</v>
      </c>
      <c r="B318" s="17" t="n">
        <f aca="false">IF(A318&gt;'Inputs &amp; Summary'!$B$17,"",EDATE('Inputs &amp; Summary'!$B$11,A318))</f>
        <v>55885</v>
      </c>
      <c r="C318" s="16" t="str">
        <f aca="false">IF(A318&lt;='Inputs &amp; Summary'!$B$15,"Interest-Only",IF(A318&lt;='Inputs &amp; Summary'!$B$17,"Repayment",""))</f>
        <v>Repayment</v>
      </c>
      <c r="D318" s="18" t="n">
        <f aca="false">IF(C318="",0,H317)</f>
        <v>123624.423001788</v>
      </c>
      <c r="E318" s="18" t="n">
        <f aca="false">IF(C318="",0,D318*'Inputs &amp; Summary'!$B$18)</f>
        <v>772.652643761178</v>
      </c>
      <c r="F318" s="18" t="n">
        <f aca="false">IF(C318="",0,IF(C318="Interest-Only",E318,MIN(D318+E318,'Inputs &amp; Summary'!$B$21)))</f>
        <v>3222.37277420723</v>
      </c>
      <c r="G318" s="18" t="n">
        <f aca="false">IF(C318="",0,F318-E318)</f>
        <v>2449.72013044605</v>
      </c>
      <c r="H318" s="18" t="n">
        <f aca="false">IF(C318="",0,MAX(0,D318-G318))</f>
        <v>121174.702871342</v>
      </c>
    </row>
    <row r="319" customFormat="false" ht="15" hidden="false" customHeight="false" outlineLevel="0" collapsed="false">
      <c r="A319" s="19" t="n">
        <v>318</v>
      </c>
      <c r="B319" s="20" t="n">
        <f aca="false">IF(A319&gt;'Inputs &amp; Summary'!$B$17,"",EDATE('Inputs &amp; Summary'!$B$11,A319))</f>
        <v>55916</v>
      </c>
      <c r="C319" s="19" t="str">
        <f aca="false">IF(A319&lt;='Inputs &amp; Summary'!$B$15,"Interest-Only",IF(A319&lt;='Inputs &amp; Summary'!$B$17,"Repayment",""))</f>
        <v>Repayment</v>
      </c>
      <c r="D319" s="21" t="n">
        <f aca="false">IF(C319="",0,H318)</f>
        <v>121174.702871342</v>
      </c>
      <c r="E319" s="21" t="n">
        <f aca="false">IF(C319="",0,D319*'Inputs &amp; Summary'!$B$18)</f>
        <v>757.34189294589</v>
      </c>
      <c r="F319" s="21" t="n">
        <f aca="false">IF(C319="",0,IF(C319="Interest-Only",E319,MIN(D319+E319,'Inputs &amp; Summary'!$B$21)))</f>
        <v>3222.37277420723</v>
      </c>
      <c r="G319" s="21" t="n">
        <f aca="false">IF(C319="",0,F319-E319)</f>
        <v>2465.03088126134</v>
      </c>
      <c r="H319" s="21" t="n">
        <f aca="false">IF(C319="",0,MAX(0,D319-G319))</f>
        <v>118709.671990081</v>
      </c>
    </row>
    <row r="320" customFormat="false" ht="15" hidden="false" customHeight="false" outlineLevel="0" collapsed="false">
      <c r="A320" s="16" t="n">
        <v>319</v>
      </c>
      <c r="B320" s="17" t="n">
        <f aca="false">IF(A320&gt;'Inputs &amp; Summary'!$B$17,"",EDATE('Inputs &amp; Summary'!$B$11,A320))</f>
        <v>55944</v>
      </c>
      <c r="C320" s="16" t="str">
        <f aca="false">IF(A320&lt;='Inputs &amp; Summary'!$B$15,"Interest-Only",IF(A320&lt;='Inputs &amp; Summary'!$B$17,"Repayment",""))</f>
        <v>Repayment</v>
      </c>
      <c r="D320" s="18" t="n">
        <f aca="false">IF(C320="",0,H319)</f>
        <v>118709.671990081</v>
      </c>
      <c r="E320" s="18" t="n">
        <f aca="false">IF(C320="",0,D320*'Inputs &amp; Summary'!$B$18)</f>
        <v>741.935449938006</v>
      </c>
      <c r="F320" s="18" t="n">
        <f aca="false">IF(C320="",0,IF(C320="Interest-Only",E320,MIN(D320+E320,'Inputs &amp; Summary'!$B$21)))</f>
        <v>3222.37277420723</v>
      </c>
      <c r="G320" s="18" t="n">
        <f aca="false">IF(C320="",0,F320-E320)</f>
        <v>2480.43732426922</v>
      </c>
      <c r="H320" s="18" t="n">
        <f aca="false">IF(C320="",0,MAX(0,D320-G320))</f>
        <v>116229.234665812</v>
      </c>
    </row>
    <row r="321" customFormat="false" ht="15" hidden="false" customHeight="false" outlineLevel="0" collapsed="false">
      <c r="A321" s="19" t="n">
        <v>320</v>
      </c>
      <c r="B321" s="20" t="n">
        <f aca="false">IF(A321&gt;'Inputs &amp; Summary'!$B$17,"",EDATE('Inputs &amp; Summary'!$B$11,A321))</f>
        <v>55975</v>
      </c>
      <c r="C321" s="19" t="str">
        <f aca="false">IF(A321&lt;='Inputs &amp; Summary'!$B$15,"Interest-Only",IF(A321&lt;='Inputs &amp; Summary'!$B$17,"Repayment",""))</f>
        <v>Repayment</v>
      </c>
      <c r="D321" s="21" t="n">
        <f aca="false">IF(C321="",0,H320)</f>
        <v>116229.234665812</v>
      </c>
      <c r="E321" s="21" t="n">
        <f aca="false">IF(C321="",0,D321*'Inputs &amp; Summary'!$B$18)</f>
        <v>726.432716661324</v>
      </c>
      <c r="F321" s="21" t="n">
        <f aca="false">IF(C321="",0,IF(C321="Interest-Only",E321,MIN(D321+E321,'Inputs &amp; Summary'!$B$21)))</f>
        <v>3222.37277420723</v>
      </c>
      <c r="G321" s="21" t="n">
        <f aca="false">IF(C321="",0,F321-E321)</f>
        <v>2495.94005754591</v>
      </c>
      <c r="H321" s="21" t="n">
        <f aca="false">IF(C321="",0,MAX(0,D321-G321))</f>
        <v>113733.294608266</v>
      </c>
    </row>
    <row r="322" customFormat="false" ht="15" hidden="false" customHeight="false" outlineLevel="0" collapsed="false">
      <c r="A322" s="16" t="n">
        <v>321</v>
      </c>
      <c r="B322" s="17" t="n">
        <f aca="false">IF(A322&gt;'Inputs &amp; Summary'!$B$17,"",EDATE('Inputs &amp; Summary'!$B$11,A322))</f>
        <v>56005</v>
      </c>
      <c r="C322" s="16" t="str">
        <f aca="false">IF(A322&lt;='Inputs &amp; Summary'!$B$15,"Interest-Only",IF(A322&lt;='Inputs &amp; Summary'!$B$17,"Repayment",""))</f>
        <v>Repayment</v>
      </c>
      <c r="D322" s="18" t="n">
        <f aca="false">IF(C322="",0,H321)</f>
        <v>113733.294608266</v>
      </c>
      <c r="E322" s="18" t="n">
        <f aca="false">IF(C322="",0,D322*'Inputs &amp; Summary'!$B$18)</f>
        <v>710.833091301662</v>
      </c>
      <c r="F322" s="18" t="n">
        <f aca="false">IF(C322="",0,IF(C322="Interest-Only",E322,MIN(D322+E322,'Inputs &amp; Summary'!$B$21)))</f>
        <v>3222.37277420723</v>
      </c>
      <c r="G322" s="18" t="n">
        <f aca="false">IF(C322="",0,F322-E322)</f>
        <v>2511.53968290557</v>
      </c>
      <c r="H322" s="18" t="n">
        <f aca="false">IF(C322="",0,MAX(0,D322-G322))</f>
        <v>111221.75492536</v>
      </c>
    </row>
    <row r="323" customFormat="false" ht="15" hidden="false" customHeight="false" outlineLevel="0" collapsed="false">
      <c r="A323" s="19" t="n">
        <v>322</v>
      </c>
      <c r="B323" s="20" t="n">
        <f aca="false">IF(A323&gt;'Inputs &amp; Summary'!$B$17,"",EDATE('Inputs &amp; Summary'!$B$11,A323))</f>
        <v>56036</v>
      </c>
      <c r="C323" s="19" t="str">
        <f aca="false">IF(A323&lt;='Inputs &amp; Summary'!$B$15,"Interest-Only",IF(A323&lt;='Inputs &amp; Summary'!$B$17,"Repayment",""))</f>
        <v>Repayment</v>
      </c>
      <c r="D323" s="21" t="n">
        <f aca="false">IF(C323="",0,H322)</f>
        <v>111221.75492536</v>
      </c>
      <c r="E323" s="21" t="n">
        <f aca="false">IF(C323="",0,D323*'Inputs &amp; Summary'!$B$18)</f>
        <v>695.135968283502</v>
      </c>
      <c r="F323" s="21" t="n">
        <f aca="false">IF(C323="",0,IF(C323="Interest-Only",E323,MIN(D323+E323,'Inputs &amp; Summary'!$B$21)))</f>
        <v>3222.37277420723</v>
      </c>
      <c r="G323" s="21" t="n">
        <f aca="false">IF(C323="",0,F323-E323)</f>
        <v>2527.23680592373</v>
      </c>
      <c r="H323" s="21" t="n">
        <f aca="false">IF(C323="",0,MAX(0,D323-G323))</f>
        <v>108694.518119437</v>
      </c>
    </row>
    <row r="324" customFormat="false" ht="15" hidden="false" customHeight="false" outlineLevel="0" collapsed="false">
      <c r="A324" s="16" t="n">
        <v>323</v>
      </c>
      <c r="B324" s="17" t="n">
        <f aca="false">IF(A324&gt;'Inputs &amp; Summary'!$B$17,"",EDATE('Inputs &amp; Summary'!$B$11,A324))</f>
        <v>56066</v>
      </c>
      <c r="C324" s="16" t="str">
        <f aca="false">IF(A324&lt;='Inputs &amp; Summary'!$B$15,"Interest-Only",IF(A324&lt;='Inputs &amp; Summary'!$B$17,"Repayment",""))</f>
        <v>Repayment</v>
      </c>
      <c r="D324" s="18" t="n">
        <f aca="false">IF(C324="",0,H323)</f>
        <v>108694.518119437</v>
      </c>
      <c r="E324" s="18" t="n">
        <f aca="false">IF(C324="",0,D324*'Inputs &amp; Summary'!$B$18)</f>
        <v>679.340738246479</v>
      </c>
      <c r="F324" s="18" t="n">
        <f aca="false">IF(C324="",0,IF(C324="Interest-Only",E324,MIN(D324+E324,'Inputs &amp; Summary'!$B$21)))</f>
        <v>3222.37277420723</v>
      </c>
      <c r="G324" s="18" t="n">
        <f aca="false">IF(C324="",0,F324-E324)</f>
        <v>2543.03203596075</v>
      </c>
      <c r="H324" s="18" t="n">
        <f aca="false">IF(C324="",0,MAX(0,D324-G324))</f>
        <v>106151.486083476</v>
      </c>
    </row>
    <row r="325" customFormat="false" ht="15" hidden="false" customHeight="false" outlineLevel="0" collapsed="false">
      <c r="A325" s="19" t="n">
        <v>324</v>
      </c>
      <c r="B325" s="20" t="n">
        <f aca="false">IF(A325&gt;'Inputs &amp; Summary'!$B$17,"",EDATE('Inputs &amp; Summary'!$B$11,A325))</f>
        <v>56097</v>
      </c>
      <c r="C325" s="19" t="str">
        <f aca="false">IF(A325&lt;='Inputs &amp; Summary'!$B$15,"Interest-Only",IF(A325&lt;='Inputs &amp; Summary'!$B$17,"Repayment",""))</f>
        <v>Repayment</v>
      </c>
      <c r="D325" s="21" t="n">
        <f aca="false">IF(C325="",0,H324)</f>
        <v>106151.486083476</v>
      </c>
      <c r="E325" s="21" t="n">
        <f aca="false">IF(C325="",0,D325*'Inputs &amp; Summary'!$B$18)</f>
        <v>663.446788021724</v>
      </c>
      <c r="F325" s="21" t="n">
        <f aca="false">IF(C325="",0,IF(C325="Interest-Only",E325,MIN(D325+E325,'Inputs &amp; Summary'!$B$21)))</f>
        <v>3222.37277420723</v>
      </c>
      <c r="G325" s="21" t="n">
        <f aca="false">IF(C325="",0,F325-E325)</f>
        <v>2558.92598618551</v>
      </c>
      <c r="H325" s="21" t="n">
        <f aca="false">IF(C325="",0,MAX(0,D325-G325))</f>
        <v>103592.56009729</v>
      </c>
    </row>
    <row r="326" customFormat="false" ht="15" hidden="false" customHeight="false" outlineLevel="0" collapsed="false">
      <c r="A326" s="16" t="n">
        <v>325</v>
      </c>
      <c r="B326" s="17" t="n">
        <f aca="false">IF(A326&gt;'Inputs &amp; Summary'!$B$17,"",EDATE('Inputs &amp; Summary'!$B$11,A326))</f>
        <v>56128</v>
      </c>
      <c r="C326" s="16" t="str">
        <f aca="false">IF(A326&lt;='Inputs &amp; Summary'!$B$15,"Interest-Only",IF(A326&lt;='Inputs &amp; Summary'!$B$17,"Repayment",""))</f>
        <v>Repayment</v>
      </c>
      <c r="D326" s="18" t="n">
        <f aca="false">IF(C326="",0,H325)</f>
        <v>103592.56009729</v>
      </c>
      <c r="E326" s="18" t="n">
        <f aca="false">IF(C326="",0,D326*'Inputs &amp; Summary'!$B$18)</f>
        <v>647.453500608065</v>
      </c>
      <c r="F326" s="18" t="n">
        <f aca="false">IF(C326="",0,IF(C326="Interest-Only",E326,MIN(D326+E326,'Inputs &amp; Summary'!$B$21)))</f>
        <v>3222.37277420723</v>
      </c>
      <c r="G326" s="18" t="n">
        <f aca="false">IF(C326="",0,F326-E326)</f>
        <v>2574.91927359916</v>
      </c>
      <c r="H326" s="18" t="n">
        <f aca="false">IF(C326="",0,MAX(0,D326-G326))</f>
        <v>101017.640823691</v>
      </c>
    </row>
    <row r="327" customFormat="false" ht="15" hidden="false" customHeight="false" outlineLevel="0" collapsed="false">
      <c r="A327" s="19" t="n">
        <v>326</v>
      </c>
      <c r="B327" s="20" t="n">
        <f aca="false">IF(A327&gt;'Inputs &amp; Summary'!$B$17,"",EDATE('Inputs &amp; Summary'!$B$11,A327))</f>
        <v>56158</v>
      </c>
      <c r="C327" s="19" t="str">
        <f aca="false">IF(A327&lt;='Inputs &amp; Summary'!$B$15,"Interest-Only",IF(A327&lt;='Inputs &amp; Summary'!$B$17,"Repayment",""))</f>
        <v>Repayment</v>
      </c>
      <c r="D327" s="21" t="n">
        <f aca="false">IF(C327="",0,H326)</f>
        <v>101017.640823691</v>
      </c>
      <c r="E327" s="21" t="n">
        <f aca="false">IF(C327="",0,D327*'Inputs &amp; Summary'!$B$18)</f>
        <v>631.36025514807</v>
      </c>
      <c r="F327" s="21" t="n">
        <f aca="false">IF(C327="",0,IF(C327="Interest-Only",E327,MIN(D327+E327,'Inputs &amp; Summary'!$B$21)))</f>
        <v>3222.37277420723</v>
      </c>
      <c r="G327" s="21" t="n">
        <f aca="false">IF(C327="",0,F327-E327)</f>
        <v>2591.01251905916</v>
      </c>
      <c r="H327" s="21" t="n">
        <f aca="false">IF(C327="",0,MAX(0,D327-G327))</f>
        <v>98426.628304632</v>
      </c>
    </row>
    <row r="328" customFormat="false" ht="15" hidden="false" customHeight="false" outlineLevel="0" collapsed="false">
      <c r="A328" s="16" t="n">
        <v>327</v>
      </c>
      <c r="B328" s="17" t="n">
        <f aca="false">IF(A328&gt;'Inputs &amp; Summary'!$B$17,"",EDATE('Inputs &amp; Summary'!$B$11,A328))</f>
        <v>56189</v>
      </c>
      <c r="C328" s="16" t="str">
        <f aca="false">IF(A328&lt;='Inputs &amp; Summary'!$B$15,"Interest-Only",IF(A328&lt;='Inputs &amp; Summary'!$B$17,"Repayment",""))</f>
        <v>Repayment</v>
      </c>
      <c r="D328" s="18" t="n">
        <f aca="false">IF(C328="",0,H327)</f>
        <v>98426.628304632</v>
      </c>
      <c r="E328" s="18" t="n">
        <f aca="false">IF(C328="",0,D328*'Inputs &amp; Summary'!$B$18)</f>
        <v>615.16642690395</v>
      </c>
      <c r="F328" s="18" t="n">
        <f aca="false">IF(C328="",0,IF(C328="Interest-Only",E328,MIN(D328+E328,'Inputs &amp; Summary'!$B$21)))</f>
        <v>3222.37277420723</v>
      </c>
      <c r="G328" s="18" t="n">
        <f aca="false">IF(C328="",0,F328-E328)</f>
        <v>2607.20634730328</v>
      </c>
      <c r="H328" s="18" t="n">
        <f aca="false">IF(C328="",0,MAX(0,D328-G328))</f>
        <v>95819.4219573287</v>
      </c>
    </row>
    <row r="329" customFormat="false" ht="15" hidden="false" customHeight="false" outlineLevel="0" collapsed="false">
      <c r="A329" s="19" t="n">
        <v>328</v>
      </c>
      <c r="B329" s="20" t="n">
        <f aca="false">IF(A329&gt;'Inputs &amp; Summary'!$B$17,"",EDATE('Inputs &amp; Summary'!$B$11,A329))</f>
        <v>56219</v>
      </c>
      <c r="C329" s="19" t="str">
        <f aca="false">IF(A329&lt;='Inputs &amp; Summary'!$B$15,"Interest-Only",IF(A329&lt;='Inputs &amp; Summary'!$B$17,"Repayment",""))</f>
        <v>Repayment</v>
      </c>
      <c r="D329" s="21" t="n">
        <f aca="false">IF(C329="",0,H328)</f>
        <v>95819.4219573287</v>
      </c>
      <c r="E329" s="21" t="n">
        <f aca="false">IF(C329="",0,D329*'Inputs &amp; Summary'!$B$18)</f>
        <v>598.871387233305</v>
      </c>
      <c r="F329" s="21" t="n">
        <f aca="false">IF(C329="",0,IF(C329="Interest-Only",E329,MIN(D329+E329,'Inputs &amp; Summary'!$B$21)))</f>
        <v>3222.37277420723</v>
      </c>
      <c r="G329" s="21" t="n">
        <f aca="false">IF(C329="",0,F329-E329)</f>
        <v>2623.50138697392</v>
      </c>
      <c r="H329" s="21" t="n">
        <f aca="false">IF(C329="",0,MAX(0,D329-G329))</f>
        <v>93195.9205703548</v>
      </c>
    </row>
    <row r="330" customFormat="false" ht="15" hidden="false" customHeight="false" outlineLevel="0" collapsed="false">
      <c r="A330" s="16" t="n">
        <v>329</v>
      </c>
      <c r="B330" s="17" t="n">
        <f aca="false">IF(A330&gt;'Inputs &amp; Summary'!$B$17,"",EDATE('Inputs &amp; Summary'!$B$11,A330))</f>
        <v>56250</v>
      </c>
      <c r="C330" s="16" t="str">
        <f aca="false">IF(A330&lt;='Inputs &amp; Summary'!$B$15,"Interest-Only",IF(A330&lt;='Inputs &amp; Summary'!$B$17,"Repayment",""))</f>
        <v>Repayment</v>
      </c>
      <c r="D330" s="18" t="n">
        <f aca="false">IF(C330="",0,H329)</f>
        <v>93195.9205703548</v>
      </c>
      <c r="E330" s="18" t="n">
        <f aca="false">IF(C330="",0,D330*'Inputs &amp; Summary'!$B$18)</f>
        <v>582.474503564718</v>
      </c>
      <c r="F330" s="18" t="n">
        <f aca="false">IF(C330="",0,IF(C330="Interest-Only",E330,MIN(D330+E330,'Inputs &amp; Summary'!$B$21)))</f>
        <v>3222.37277420723</v>
      </c>
      <c r="G330" s="18" t="n">
        <f aca="false">IF(C330="",0,F330-E330)</f>
        <v>2639.89827064251</v>
      </c>
      <c r="H330" s="18" t="n">
        <f aca="false">IF(C330="",0,MAX(0,D330-G330))</f>
        <v>90556.0222997123</v>
      </c>
    </row>
    <row r="331" customFormat="false" ht="15" hidden="false" customHeight="false" outlineLevel="0" collapsed="false">
      <c r="A331" s="19" t="n">
        <v>330</v>
      </c>
      <c r="B331" s="20" t="n">
        <f aca="false">IF(A331&gt;'Inputs &amp; Summary'!$B$17,"",EDATE('Inputs &amp; Summary'!$B$11,A331))</f>
        <v>56281</v>
      </c>
      <c r="C331" s="19" t="str">
        <f aca="false">IF(A331&lt;='Inputs &amp; Summary'!$B$15,"Interest-Only",IF(A331&lt;='Inputs &amp; Summary'!$B$17,"Repayment",""))</f>
        <v>Repayment</v>
      </c>
      <c r="D331" s="21" t="n">
        <f aca="false">IF(C331="",0,H330)</f>
        <v>90556.0222997123</v>
      </c>
      <c r="E331" s="21" t="n">
        <f aca="false">IF(C331="",0,D331*'Inputs &amp; Summary'!$B$18)</f>
        <v>565.975139373202</v>
      </c>
      <c r="F331" s="21" t="n">
        <f aca="false">IF(C331="",0,IF(C331="Interest-Only",E331,MIN(D331+E331,'Inputs &amp; Summary'!$B$21)))</f>
        <v>3222.37277420723</v>
      </c>
      <c r="G331" s="21" t="n">
        <f aca="false">IF(C331="",0,F331-E331)</f>
        <v>2656.39763483403</v>
      </c>
      <c r="H331" s="21" t="n">
        <f aca="false">IF(C331="",0,MAX(0,D331-G331))</f>
        <v>87899.6246648783</v>
      </c>
    </row>
    <row r="332" customFormat="false" ht="15" hidden="false" customHeight="false" outlineLevel="0" collapsed="false">
      <c r="A332" s="16" t="n">
        <v>331</v>
      </c>
      <c r="B332" s="17" t="n">
        <f aca="false">IF(A332&gt;'Inputs &amp; Summary'!$B$17,"",EDATE('Inputs &amp; Summary'!$B$11,A332))</f>
        <v>56309</v>
      </c>
      <c r="C332" s="16" t="str">
        <f aca="false">IF(A332&lt;='Inputs &amp; Summary'!$B$15,"Interest-Only",IF(A332&lt;='Inputs &amp; Summary'!$B$17,"Repayment",""))</f>
        <v>Repayment</v>
      </c>
      <c r="D332" s="18" t="n">
        <f aca="false">IF(C332="",0,H331)</f>
        <v>87899.6246648783</v>
      </c>
      <c r="E332" s="18" t="n">
        <f aca="false">IF(C332="",0,D332*'Inputs &amp; Summary'!$B$18)</f>
        <v>549.372654155489</v>
      </c>
      <c r="F332" s="18" t="n">
        <f aca="false">IF(C332="",0,IF(C332="Interest-Only",E332,MIN(D332+E332,'Inputs &amp; Summary'!$B$21)))</f>
        <v>3222.37277420723</v>
      </c>
      <c r="G332" s="18" t="n">
        <f aca="false">IF(C332="",0,F332-E332)</f>
        <v>2673.00012005174</v>
      </c>
      <c r="H332" s="18" t="n">
        <f aca="false">IF(C332="",0,MAX(0,D332-G332))</f>
        <v>85226.6245448265</v>
      </c>
    </row>
    <row r="333" customFormat="false" ht="15" hidden="false" customHeight="false" outlineLevel="0" collapsed="false">
      <c r="A333" s="19" t="n">
        <v>332</v>
      </c>
      <c r="B333" s="20" t="n">
        <f aca="false">IF(A333&gt;'Inputs &amp; Summary'!$B$17,"",EDATE('Inputs &amp; Summary'!$B$11,A333))</f>
        <v>56340</v>
      </c>
      <c r="C333" s="19" t="str">
        <f aca="false">IF(A333&lt;='Inputs &amp; Summary'!$B$15,"Interest-Only",IF(A333&lt;='Inputs &amp; Summary'!$B$17,"Repayment",""))</f>
        <v>Repayment</v>
      </c>
      <c r="D333" s="21" t="n">
        <f aca="false">IF(C333="",0,H332)</f>
        <v>85226.6245448265</v>
      </c>
      <c r="E333" s="21" t="n">
        <f aca="false">IF(C333="",0,D333*'Inputs &amp; Summary'!$B$18)</f>
        <v>532.666403405166</v>
      </c>
      <c r="F333" s="21" t="n">
        <f aca="false">IF(C333="",0,IF(C333="Interest-Only",E333,MIN(D333+E333,'Inputs &amp; Summary'!$B$21)))</f>
        <v>3222.37277420723</v>
      </c>
      <c r="G333" s="21" t="n">
        <f aca="false">IF(C333="",0,F333-E333)</f>
        <v>2689.70637080206</v>
      </c>
      <c r="H333" s="21" t="n">
        <f aca="false">IF(C333="",0,MAX(0,D333-G333))</f>
        <v>82536.9181740245</v>
      </c>
    </row>
    <row r="334" customFormat="false" ht="15" hidden="false" customHeight="false" outlineLevel="0" collapsed="false">
      <c r="A334" s="16" t="n">
        <v>333</v>
      </c>
      <c r="B334" s="17" t="n">
        <f aca="false">IF(A334&gt;'Inputs &amp; Summary'!$B$17,"",EDATE('Inputs &amp; Summary'!$B$11,A334))</f>
        <v>56370</v>
      </c>
      <c r="C334" s="16" t="str">
        <f aca="false">IF(A334&lt;='Inputs &amp; Summary'!$B$15,"Interest-Only",IF(A334&lt;='Inputs &amp; Summary'!$B$17,"Repayment",""))</f>
        <v>Repayment</v>
      </c>
      <c r="D334" s="18" t="n">
        <f aca="false">IF(C334="",0,H333)</f>
        <v>82536.9181740245</v>
      </c>
      <c r="E334" s="18" t="n">
        <f aca="false">IF(C334="",0,D334*'Inputs &amp; Summary'!$B$18)</f>
        <v>515.855738587653</v>
      </c>
      <c r="F334" s="18" t="n">
        <f aca="false">IF(C334="",0,IF(C334="Interest-Only",E334,MIN(D334+E334,'Inputs &amp; Summary'!$B$21)))</f>
        <v>3222.37277420723</v>
      </c>
      <c r="G334" s="18" t="n">
        <f aca="false">IF(C334="",0,F334-E334)</f>
        <v>2706.51703561958</v>
      </c>
      <c r="H334" s="18" t="n">
        <f aca="false">IF(C334="",0,MAX(0,D334-G334))</f>
        <v>79830.4011384049</v>
      </c>
    </row>
    <row r="335" customFormat="false" ht="15" hidden="false" customHeight="false" outlineLevel="0" collapsed="false">
      <c r="A335" s="19" t="n">
        <v>334</v>
      </c>
      <c r="B335" s="20" t="n">
        <f aca="false">IF(A335&gt;'Inputs &amp; Summary'!$B$17,"",EDATE('Inputs &amp; Summary'!$B$11,A335))</f>
        <v>56401</v>
      </c>
      <c r="C335" s="19" t="str">
        <f aca="false">IF(A335&lt;='Inputs &amp; Summary'!$B$15,"Interest-Only",IF(A335&lt;='Inputs &amp; Summary'!$B$17,"Repayment",""))</f>
        <v>Repayment</v>
      </c>
      <c r="D335" s="21" t="n">
        <f aca="false">IF(C335="",0,H334)</f>
        <v>79830.4011384049</v>
      </c>
      <c r="E335" s="21" t="n">
        <f aca="false">IF(C335="",0,D335*'Inputs &amp; Summary'!$B$18)</f>
        <v>498.940007115031</v>
      </c>
      <c r="F335" s="21" t="n">
        <f aca="false">IF(C335="",0,IF(C335="Interest-Only",E335,MIN(D335+E335,'Inputs &amp; Summary'!$B$21)))</f>
        <v>3222.37277420723</v>
      </c>
      <c r="G335" s="21" t="n">
        <f aca="false">IF(C335="",0,F335-E335)</f>
        <v>2723.4327670922</v>
      </c>
      <c r="H335" s="21" t="n">
        <f aca="false">IF(C335="",0,MAX(0,D335-G335))</f>
        <v>77106.9683713127</v>
      </c>
    </row>
    <row r="336" customFormat="false" ht="15" hidden="false" customHeight="false" outlineLevel="0" collapsed="false">
      <c r="A336" s="16" t="n">
        <v>335</v>
      </c>
      <c r="B336" s="17" t="n">
        <f aca="false">IF(A336&gt;'Inputs &amp; Summary'!$B$17,"",EDATE('Inputs &amp; Summary'!$B$11,A336))</f>
        <v>56431</v>
      </c>
      <c r="C336" s="16" t="str">
        <f aca="false">IF(A336&lt;='Inputs &amp; Summary'!$B$15,"Interest-Only",IF(A336&lt;='Inputs &amp; Summary'!$B$17,"Repayment",""))</f>
        <v>Repayment</v>
      </c>
      <c r="D336" s="18" t="n">
        <f aca="false">IF(C336="",0,H335)</f>
        <v>77106.9683713127</v>
      </c>
      <c r="E336" s="18" t="n">
        <f aca="false">IF(C336="",0,D336*'Inputs &amp; Summary'!$B$18)</f>
        <v>481.918552320704</v>
      </c>
      <c r="F336" s="18" t="n">
        <f aca="false">IF(C336="",0,IF(C336="Interest-Only",E336,MIN(D336+E336,'Inputs &amp; Summary'!$B$21)))</f>
        <v>3222.37277420723</v>
      </c>
      <c r="G336" s="18" t="n">
        <f aca="false">IF(C336="",0,F336-E336)</f>
        <v>2740.45422188652</v>
      </c>
      <c r="H336" s="18" t="n">
        <f aca="false">IF(C336="",0,MAX(0,D336-G336))</f>
        <v>74366.5141494262</v>
      </c>
    </row>
    <row r="337" customFormat="false" ht="15" hidden="false" customHeight="false" outlineLevel="0" collapsed="false">
      <c r="A337" s="19" t="n">
        <v>336</v>
      </c>
      <c r="B337" s="20" t="n">
        <f aca="false">IF(A337&gt;'Inputs &amp; Summary'!$B$17,"",EDATE('Inputs &amp; Summary'!$B$11,A337))</f>
        <v>56462</v>
      </c>
      <c r="C337" s="19" t="str">
        <f aca="false">IF(A337&lt;='Inputs &amp; Summary'!$B$15,"Interest-Only",IF(A337&lt;='Inputs &amp; Summary'!$B$17,"Repayment",""))</f>
        <v>Repayment</v>
      </c>
      <c r="D337" s="21" t="n">
        <f aca="false">IF(C337="",0,H336)</f>
        <v>74366.5141494262</v>
      </c>
      <c r="E337" s="21" t="n">
        <f aca="false">IF(C337="",0,D337*'Inputs &amp; Summary'!$B$18)</f>
        <v>464.790713433914</v>
      </c>
      <c r="F337" s="21" t="n">
        <f aca="false">IF(C337="",0,IF(C337="Interest-Only",E337,MIN(D337+E337,'Inputs &amp; Summary'!$B$21)))</f>
        <v>3222.37277420723</v>
      </c>
      <c r="G337" s="21" t="n">
        <f aca="false">IF(C337="",0,F337-E337)</f>
        <v>2757.58206077332</v>
      </c>
      <c r="H337" s="21" t="n">
        <f aca="false">IF(C337="",0,MAX(0,D337-G337))</f>
        <v>71608.9320886529</v>
      </c>
    </row>
    <row r="338" customFormat="false" ht="15" hidden="false" customHeight="false" outlineLevel="0" collapsed="false">
      <c r="A338" s="16" t="n">
        <v>337</v>
      </c>
      <c r="B338" s="17" t="n">
        <f aca="false">IF(A338&gt;'Inputs &amp; Summary'!$B$17,"",EDATE('Inputs &amp; Summary'!$B$11,A338))</f>
        <v>56493</v>
      </c>
      <c r="C338" s="16" t="str">
        <f aca="false">IF(A338&lt;='Inputs &amp; Summary'!$B$15,"Interest-Only",IF(A338&lt;='Inputs &amp; Summary'!$B$17,"Repayment",""))</f>
        <v>Repayment</v>
      </c>
      <c r="D338" s="18" t="n">
        <f aca="false">IF(C338="",0,H337)</f>
        <v>71608.9320886529</v>
      </c>
      <c r="E338" s="18" t="n">
        <f aca="false">IF(C338="",0,D338*'Inputs &amp; Summary'!$B$18)</f>
        <v>447.55582555408</v>
      </c>
      <c r="F338" s="18" t="n">
        <f aca="false">IF(C338="",0,IF(C338="Interest-Only",E338,MIN(D338+E338,'Inputs &amp; Summary'!$B$21)))</f>
        <v>3222.37277420723</v>
      </c>
      <c r="G338" s="18" t="n">
        <f aca="false">IF(C338="",0,F338-E338)</f>
        <v>2774.81694865315</v>
      </c>
      <c r="H338" s="18" t="n">
        <f aca="false">IF(C338="",0,MAX(0,D338-G338))</f>
        <v>68834.1151399997</v>
      </c>
    </row>
    <row r="339" customFormat="false" ht="15" hidden="false" customHeight="false" outlineLevel="0" collapsed="false">
      <c r="A339" s="19" t="n">
        <v>338</v>
      </c>
      <c r="B339" s="20" t="n">
        <f aca="false">IF(A339&gt;'Inputs &amp; Summary'!$B$17,"",EDATE('Inputs &amp; Summary'!$B$11,A339))</f>
        <v>56523</v>
      </c>
      <c r="C339" s="19" t="str">
        <f aca="false">IF(A339&lt;='Inputs &amp; Summary'!$B$15,"Interest-Only",IF(A339&lt;='Inputs &amp; Summary'!$B$17,"Repayment",""))</f>
        <v>Repayment</v>
      </c>
      <c r="D339" s="21" t="n">
        <f aca="false">IF(C339="",0,H338)</f>
        <v>68834.1151399997</v>
      </c>
      <c r="E339" s="21" t="n">
        <f aca="false">IF(C339="",0,D339*'Inputs &amp; Summary'!$B$18)</f>
        <v>430.213219624998</v>
      </c>
      <c r="F339" s="21" t="n">
        <f aca="false">IF(C339="",0,IF(C339="Interest-Only",E339,MIN(D339+E339,'Inputs &amp; Summary'!$B$21)))</f>
        <v>3222.37277420723</v>
      </c>
      <c r="G339" s="21" t="n">
        <f aca="false">IF(C339="",0,F339-E339)</f>
        <v>2792.15955458223</v>
      </c>
      <c r="H339" s="21" t="n">
        <f aca="false">IF(C339="",0,MAX(0,D339-G339))</f>
        <v>66041.9555854175</v>
      </c>
    </row>
    <row r="340" customFormat="false" ht="15" hidden="false" customHeight="false" outlineLevel="0" collapsed="false">
      <c r="A340" s="16" t="n">
        <v>339</v>
      </c>
      <c r="B340" s="17" t="n">
        <f aca="false">IF(A340&gt;'Inputs &amp; Summary'!$B$17,"",EDATE('Inputs &amp; Summary'!$B$11,A340))</f>
        <v>56554</v>
      </c>
      <c r="C340" s="16" t="str">
        <f aca="false">IF(A340&lt;='Inputs &amp; Summary'!$B$15,"Interest-Only",IF(A340&lt;='Inputs &amp; Summary'!$B$17,"Repayment",""))</f>
        <v>Repayment</v>
      </c>
      <c r="D340" s="18" t="n">
        <f aca="false">IF(C340="",0,H339)</f>
        <v>66041.9555854175</v>
      </c>
      <c r="E340" s="18" t="n">
        <f aca="false">IF(C340="",0,D340*'Inputs &amp; Summary'!$B$18)</f>
        <v>412.762222408859</v>
      </c>
      <c r="F340" s="18" t="n">
        <f aca="false">IF(C340="",0,IF(C340="Interest-Only",E340,MIN(D340+E340,'Inputs &amp; Summary'!$B$21)))</f>
        <v>3222.37277420723</v>
      </c>
      <c r="G340" s="18" t="n">
        <f aca="false">IF(C340="",0,F340-E340)</f>
        <v>2809.61055179837</v>
      </c>
      <c r="H340" s="18" t="n">
        <f aca="false">IF(C340="",0,MAX(0,D340-G340))</f>
        <v>63232.3450336191</v>
      </c>
    </row>
    <row r="341" customFormat="false" ht="15" hidden="false" customHeight="false" outlineLevel="0" collapsed="false">
      <c r="A341" s="19" t="n">
        <v>340</v>
      </c>
      <c r="B341" s="20" t="n">
        <f aca="false">IF(A341&gt;'Inputs &amp; Summary'!$B$17,"",EDATE('Inputs &amp; Summary'!$B$11,A341))</f>
        <v>56584</v>
      </c>
      <c r="C341" s="19" t="str">
        <f aca="false">IF(A341&lt;='Inputs &amp; Summary'!$B$15,"Interest-Only",IF(A341&lt;='Inputs &amp; Summary'!$B$17,"Repayment",""))</f>
        <v>Repayment</v>
      </c>
      <c r="D341" s="21" t="n">
        <f aca="false">IF(C341="",0,H340)</f>
        <v>63232.3450336191</v>
      </c>
      <c r="E341" s="21" t="n">
        <f aca="false">IF(C341="",0,D341*'Inputs &amp; Summary'!$B$18)</f>
        <v>395.202156460119</v>
      </c>
      <c r="F341" s="21" t="n">
        <f aca="false">IF(C341="",0,IF(C341="Interest-Only",E341,MIN(D341+E341,'Inputs &amp; Summary'!$B$21)))</f>
        <v>3222.37277420723</v>
      </c>
      <c r="G341" s="21" t="n">
        <f aca="false">IF(C341="",0,F341-E341)</f>
        <v>2827.17061774711</v>
      </c>
      <c r="H341" s="21" t="n">
        <f aca="false">IF(C341="",0,MAX(0,D341-G341))</f>
        <v>60405.174415872</v>
      </c>
    </row>
    <row r="342" customFormat="false" ht="15" hidden="false" customHeight="false" outlineLevel="0" collapsed="false">
      <c r="A342" s="16" t="n">
        <v>341</v>
      </c>
      <c r="B342" s="17" t="n">
        <f aca="false">IF(A342&gt;'Inputs &amp; Summary'!$B$17,"",EDATE('Inputs &amp; Summary'!$B$11,A342))</f>
        <v>56615</v>
      </c>
      <c r="C342" s="16" t="str">
        <f aca="false">IF(A342&lt;='Inputs &amp; Summary'!$B$15,"Interest-Only",IF(A342&lt;='Inputs &amp; Summary'!$B$17,"Repayment",""))</f>
        <v>Repayment</v>
      </c>
      <c r="D342" s="18" t="n">
        <f aca="false">IF(C342="",0,H341)</f>
        <v>60405.174415872</v>
      </c>
      <c r="E342" s="18" t="n">
        <f aca="false">IF(C342="",0,D342*'Inputs &amp; Summary'!$B$18)</f>
        <v>377.5323400992</v>
      </c>
      <c r="F342" s="18" t="n">
        <f aca="false">IF(C342="",0,IF(C342="Interest-Only",E342,MIN(D342+E342,'Inputs &amp; Summary'!$B$21)))</f>
        <v>3222.37277420723</v>
      </c>
      <c r="G342" s="18" t="n">
        <f aca="false">IF(C342="",0,F342-E342)</f>
        <v>2844.84043410803</v>
      </c>
      <c r="H342" s="18" t="n">
        <f aca="false">IF(C342="",0,MAX(0,D342-G342))</f>
        <v>57560.333981764</v>
      </c>
    </row>
    <row r="343" customFormat="false" ht="15" hidden="false" customHeight="false" outlineLevel="0" collapsed="false">
      <c r="A343" s="19" t="n">
        <v>342</v>
      </c>
      <c r="B343" s="20" t="n">
        <f aca="false">IF(A343&gt;'Inputs &amp; Summary'!$B$17,"",EDATE('Inputs &amp; Summary'!$B$11,A343))</f>
        <v>56646</v>
      </c>
      <c r="C343" s="19" t="str">
        <f aca="false">IF(A343&lt;='Inputs &amp; Summary'!$B$15,"Interest-Only",IF(A343&lt;='Inputs &amp; Summary'!$B$17,"Repayment",""))</f>
        <v>Repayment</v>
      </c>
      <c r="D343" s="21" t="n">
        <f aca="false">IF(C343="",0,H342)</f>
        <v>57560.333981764</v>
      </c>
      <c r="E343" s="21" t="n">
        <f aca="false">IF(C343="",0,D343*'Inputs &amp; Summary'!$B$18)</f>
        <v>359.752087386025</v>
      </c>
      <c r="F343" s="21" t="n">
        <f aca="false">IF(C343="",0,IF(C343="Interest-Only",E343,MIN(D343+E343,'Inputs &amp; Summary'!$B$21)))</f>
        <v>3222.37277420723</v>
      </c>
      <c r="G343" s="21" t="n">
        <f aca="false">IF(C343="",0,F343-E343)</f>
        <v>2862.6206868212</v>
      </c>
      <c r="H343" s="21" t="n">
        <f aca="false">IF(C343="",0,MAX(0,D343-G343))</f>
        <v>54697.7132949428</v>
      </c>
    </row>
    <row r="344" customFormat="false" ht="15" hidden="false" customHeight="false" outlineLevel="0" collapsed="false">
      <c r="A344" s="16" t="n">
        <v>343</v>
      </c>
      <c r="B344" s="17" t="n">
        <f aca="false">IF(A344&gt;'Inputs &amp; Summary'!$B$17,"",EDATE('Inputs &amp; Summary'!$B$11,A344))</f>
        <v>56674</v>
      </c>
      <c r="C344" s="16" t="str">
        <f aca="false">IF(A344&lt;='Inputs &amp; Summary'!$B$15,"Interest-Only",IF(A344&lt;='Inputs &amp; Summary'!$B$17,"Repayment",""))</f>
        <v>Repayment</v>
      </c>
      <c r="D344" s="18" t="n">
        <f aca="false">IF(C344="",0,H343)</f>
        <v>54697.7132949428</v>
      </c>
      <c r="E344" s="18" t="n">
        <f aca="false">IF(C344="",0,D344*'Inputs &amp; Summary'!$B$18)</f>
        <v>341.860708093392</v>
      </c>
      <c r="F344" s="18" t="n">
        <f aca="false">IF(C344="",0,IF(C344="Interest-Only",E344,MIN(D344+E344,'Inputs &amp; Summary'!$B$21)))</f>
        <v>3222.37277420723</v>
      </c>
      <c r="G344" s="18" t="n">
        <f aca="false">IF(C344="",0,F344-E344)</f>
        <v>2880.51206611384</v>
      </c>
      <c r="H344" s="18" t="n">
        <f aca="false">IF(C344="",0,MAX(0,D344-G344))</f>
        <v>51817.2012288289</v>
      </c>
    </row>
    <row r="345" customFormat="false" ht="15" hidden="false" customHeight="false" outlineLevel="0" collapsed="false">
      <c r="A345" s="19" t="n">
        <v>344</v>
      </c>
      <c r="B345" s="20" t="n">
        <f aca="false">IF(A345&gt;'Inputs &amp; Summary'!$B$17,"",EDATE('Inputs &amp; Summary'!$B$11,A345))</f>
        <v>56705</v>
      </c>
      <c r="C345" s="19" t="str">
        <f aca="false">IF(A345&lt;='Inputs &amp; Summary'!$B$15,"Interest-Only",IF(A345&lt;='Inputs &amp; Summary'!$B$17,"Repayment",""))</f>
        <v>Repayment</v>
      </c>
      <c r="D345" s="21" t="n">
        <f aca="false">IF(C345="",0,H344)</f>
        <v>51817.2012288289</v>
      </c>
      <c r="E345" s="21" t="n">
        <f aca="false">IF(C345="",0,D345*'Inputs &amp; Summary'!$B$18)</f>
        <v>323.857507680181</v>
      </c>
      <c r="F345" s="21" t="n">
        <f aca="false">IF(C345="",0,IF(C345="Interest-Only",E345,MIN(D345+E345,'Inputs &amp; Summary'!$B$21)))</f>
        <v>3222.37277420723</v>
      </c>
      <c r="G345" s="21" t="n">
        <f aca="false">IF(C345="",0,F345-E345)</f>
        <v>2898.51526652705</v>
      </c>
      <c r="H345" s="21" t="n">
        <f aca="false">IF(C345="",0,MAX(0,D345-G345))</f>
        <v>48918.6859623019</v>
      </c>
    </row>
    <row r="346" customFormat="false" ht="15" hidden="false" customHeight="false" outlineLevel="0" collapsed="false">
      <c r="A346" s="16" t="n">
        <v>345</v>
      </c>
      <c r="B346" s="17" t="n">
        <f aca="false">IF(A346&gt;'Inputs &amp; Summary'!$B$17,"",EDATE('Inputs &amp; Summary'!$B$11,A346))</f>
        <v>56735</v>
      </c>
      <c r="C346" s="16" t="str">
        <f aca="false">IF(A346&lt;='Inputs &amp; Summary'!$B$15,"Interest-Only",IF(A346&lt;='Inputs &amp; Summary'!$B$17,"Repayment",""))</f>
        <v>Repayment</v>
      </c>
      <c r="D346" s="18" t="n">
        <f aca="false">IF(C346="",0,H345)</f>
        <v>48918.6859623019</v>
      </c>
      <c r="E346" s="18" t="n">
        <f aca="false">IF(C346="",0,D346*'Inputs &amp; Summary'!$B$18)</f>
        <v>305.741787264387</v>
      </c>
      <c r="F346" s="18" t="n">
        <f aca="false">IF(C346="",0,IF(C346="Interest-Only",E346,MIN(D346+E346,'Inputs &amp; Summary'!$B$21)))</f>
        <v>3222.37277420723</v>
      </c>
      <c r="G346" s="18" t="n">
        <f aca="false">IF(C346="",0,F346-E346)</f>
        <v>2916.63098694284</v>
      </c>
      <c r="H346" s="18" t="n">
        <f aca="false">IF(C346="",0,MAX(0,D346-G346))</f>
        <v>46002.054975359</v>
      </c>
    </row>
    <row r="347" customFormat="false" ht="15" hidden="false" customHeight="false" outlineLevel="0" collapsed="false">
      <c r="A347" s="19" t="n">
        <v>346</v>
      </c>
      <c r="B347" s="20" t="n">
        <f aca="false">IF(A347&gt;'Inputs &amp; Summary'!$B$17,"",EDATE('Inputs &amp; Summary'!$B$11,A347))</f>
        <v>56766</v>
      </c>
      <c r="C347" s="19" t="str">
        <f aca="false">IF(A347&lt;='Inputs &amp; Summary'!$B$15,"Interest-Only",IF(A347&lt;='Inputs &amp; Summary'!$B$17,"Repayment",""))</f>
        <v>Repayment</v>
      </c>
      <c r="D347" s="21" t="n">
        <f aca="false">IF(C347="",0,H346)</f>
        <v>46002.054975359</v>
      </c>
      <c r="E347" s="21" t="n">
        <f aca="false">IF(C347="",0,D347*'Inputs &amp; Summary'!$B$18)</f>
        <v>287.512843595994</v>
      </c>
      <c r="F347" s="21" t="n">
        <f aca="false">IF(C347="",0,IF(C347="Interest-Only",E347,MIN(D347+E347,'Inputs &amp; Summary'!$B$21)))</f>
        <v>3222.37277420723</v>
      </c>
      <c r="G347" s="21" t="n">
        <f aca="false">IF(C347="",0,F347-E347)</f>
        <v>2934.85993061123</v>
      </c>
      <c r="H347" s="21" t="n">
        <f aca="false">IF(C347="",0,MAX(0,D347-G347))</f>
        <v>43067.1950447478</v>
      </c>
    </row>
    <row r="348" customFormat="false" ht="15" hidden="false" customHeight="false" outlineLevel="0" collapsed="false">
      <c r="A348" s="16" t="n">
        <v>347</v>
      </c>
      <c r="B348" s="17" t="n">
        <f aca="false">IF(A348&gt;'Inputs &amp; Summary'!$B$17,"",EDATE('Inputs &amp; Summary'!$B$11,A348))</f>
        <v>56796</v>
      </c>
      <c r="C348" s="16" t="str">
        <f aca="false">IF(A348&lt;='Inputs &amp; Summary'!$B$15,"Interest-Only",IF(A348&lt;='Inputs &amp; Summary'!$B$17,"Repayment",""))</f>
        <v>Repayment</v>
      </c>
      <c r="D348" s="18" t="n">
        <f aca="false">IF(C348="",0,H347)</f>
        <v>43067.1950447478</v>
      </c>
      <c r="E348" s="18" t="n">
        <f aca="false">IF(C348="",0,D348*'Inputs &amp; Summary'!$B$18)</f>
        <v>269.169969029674</v>
      </c>
      <c r="F348" s="18" t="n">
        <f aca="false">IF(C348="",0,IF(C348="Interest-Only",E348,MIN(D348+E348,'Inputs &amp; Summary'!$B$21)))</f>
        <v>3222.37277420723</v>
      </c>
      <c r="G348" s="18" t="n">
        <f aca="false">IF(C348="",0,F348-E348)</f>
        <v>2953.20280517756</v>
      </c>
      <c r="H348" s="18" t="n">
        <f aca="false">IF(C348="",0,MAX(0,D348-G348))</f>
        <v>40113.9922395703</v>
      </c>
    </row>
    <row r="349" customFormat="false" ht="15" hidden="false" customHeight="false" outlineLevel="0" collapsed="false">
      <c r="A349" s="19" t="n">
        <v>348</v>
      </c>
      <c r="B349" s="20" t="n">
        <f aca="false">IF(A349&gt;'Inputs &amp; Summary'!$B$17,"",EDATE('Inputs &amp; Summary'!$B$11,A349))</f>
        <v>56827</v>
      </c>
      <c r="C349" s="19" t="str">
        <f aca="false">IF(A349&lt;='Inputs &amp; Summary'!$B$15,"Interest-Only",IF(A349&lt;='Inputs &amp; Summary'!$B$17,"Repayment",""))</f>
        <v>Repayment</v>
      </c>
      <c r="D349" s="21" t="n">
        <f aca="false">IF(C349="",0,H348)</f>
        <v>40113.9922395703</v>
      </c>
      <c r="E349" s="21" t="n">
        <f aca="false">IF(C349="",0,D349*'Inputs &amp; Summary'!$B$18)</f>
        <v>250.712451497314</v>
      </c>
      <c r="F349" s="21" t="n">
        <f aca="false">IF(C349="",0,IF(C349="Interest-Only",E349,MIN(D349+E349,'Inputs &amp; Summary'!$B$21)))</f>
        <v>3222.37277420723</v>
      </c>
      <c r="G349" s="21" t="n">
        <f aca="false">IF(C349="",0,F349-E349)</f>
        <v>2971.66032270992</v>
      </c>
      <c r="H349" s="21" t="n">
        <f aca="false">IF(C349="",0,MAX(0,D349-G349))</f>
        <v>37142.3319168603</v>
      </c>
    </row>
    <row r="350" customFormat="false" ht="15" hidden="false" customHeight="false" outlineLevel="0" collapsed="false">
      <c r="A350" s="16" t="n">
        <v>349</v>
      </c>
      <c r="B350" s="17" t="n">
        <f aca="false">IF(A350&gt;'Inputs &amp; Summary'!$B$17,"",EDATE('Inputs &amp; Summary'!$B$11,A350))</f>
        <v>56858</v>
      </c>
      <c r="C350" s="16" t="str">
        <f aca="false">IF(A350&lt;='Inputs &amp; Summary'!$B$15,"Interest-Only",IF(A350&lt;='Inputs &amp; Summary'!$B$17,"Repayment",""))</f>
        <v>Repayment</v>
      </c>
      <c r="D350" s="18" t="n">
        <f aca="false">IF(C350="",0,H349)</f>
        <v>37142.3319168603</v>
      </c>
      <c r="E350" s="18" t="n">
        <f aca="false">IF(C350="",0,D350*'Inputs &amp; Summary'!$B$18)</f>
        <v>232.139574480377</v>
      </c>
      <c r="F350" s="18" t="n">
        <f aca="false">IF(C350="",0,IF(C350="Interest-Only",E350,MIN(D350+E350,'Inputs &amp; Summary'!$B$21)))</f>
        <v>3222.37277420723</v>
      </c>
      <c r="G350" s="18" t="n">
        <f aca="false">IF(C350="",0,F350-E350)</f>
        <v>2990.23319972685</v>
      </c>
      <c r="H350" s="18" t="n">
        <f aca="false">IF(C350="",0,MAX(0,D350-G350))</f>
        <v>34152.0987171335</v>
      </c>
    </row>
    <row r="351" customFormat="false" ht="15" hidden="false" customHeight="false" outlineLevel="0" collapsed="false">
      <c r="A351" s="19" t="n">
        <v>350</v>
      </c>
      <c r="B351" s="20" t="n">
        <f aca="false">IF(A351&gt;'Inputs &amp; Summary'!$B$17,"",EDATE('Inputs &amp; Summary'!$B$11,A351))</f>
        <v>56888</v>
      </c>
      <c r="C351" s="19" t="str">
        <f aca="false">IF(A351&lt;='Inputs &amp; Summary'!$B$15,"Interest-Only",IF(A351&lt;='Inputs &amp; Summary'!$B$17,"Repayment",""))</f>
        <v>Repayment</v>
      </c>
      <c r="D351" s="21" t="n">
        <f aca="false">IF(C351="",0,H350)</f>
        <v>34152.0987171335</v>
      </c>
      <c r="E351" s="21" t="n">
        <f aca="false">IF(C351="",0,D351*'Inputs &amp; Summary'!$B$18)</f>
        <v>213.450616982084</v>
      </c>
      <c r="F351" s="21" t="n">
        <f aca="false">IF(C351="",0,IF(C351="Interest-Only",E351,MIN(D351+E351,'Inputs &amp; Summary'!$B$21)))</f>
        <v>3222.37277420723</v>
      </c>
      <c r="G351" s="21" t="n">
        <f aca="false">IF(C351="",0,F351-E351)</f>
        <v>3008.92215722514</v>
      </c>
      <c r="H351" s="21" t="n">
        <f aca="false">IF(C351="",0,MAX(0,D351-G351))</f>
        <v>31143.1765599083</v>
      </c>
    </row>
    <row r="352" customFormat="false" ht="15" hidden="false" customHeight="false" outlineLevel="0" collapsed="false">
      <c r="A352" s="16" t="n">
        <v>351</v>
      </c>
      <c r="B352" s="17" t="n">
        <f aca="false">IF(A352&gt;'Inputs &amp; Summary'!$B$17,"",EDATE('Inputs &amp; Summary'!$B$11,A352))</f>
        <v>56919</v>
      </c>
      <c r="C352" s="16" t="str">
        <f aca="false">IF(A352&lt;='Inputs &amp; Summary'!$B$15,"Interest-Only",IF(A352&lt;='Inputs &amp; Summary'!$B$17,"Repayment",""))</f>
        <v>Repayment</v>
      </c>
      <c r="D352" s="18" t="n">
        <f aca="false">IF(C352="",0,H351)</f>
        <v>31143.1765599083</v>
      </c>
      <c r="E352" s="18" t="n">
        <f aca="false">IF(C352="",0,D352*'Inputs &amp; Summary'!$B$18)</f>
        <v>194.644853499427</v>
      </c>
      <c r="F352" s="18" t="n">
        <f aca="false">IF(C352="",0,IF(C352="Interest-Only",E352,MIN(D352+E352,'Inputs &amp; Summary'!$B$21)))</f>
        <v>3222.37277420723</v>
      </c>
      <c r="G352" s="18" t="n">
        <f aca="false">IF(C352="",0,F352-E352)</f>
        <v>3027.7279207078</v>
      </c>
      <c r="H352" s="18" t="n">
        <f aca="false">IF(C352="",0,MAX(0,D352-G352))</f>
        <v>28115.4486392005</v>
      </c>
    </row>
    <row r="353" customFormat="false" ht="15" hidden="false" customHeight="false" outlineLevel="0" collapsed="false">
      <c r="A353" s="19" t="n">
        <v>352</v>
      </c>
      <c r="B353" s="20" t="n">
        <f aca="false">IF(A353&gt;'Inputs &amp; Summary'!$B$17,"",EDATE('Inputs &amp; Summary'!$B$11,A353))</f>
        <v>56949</v>
      </c>
      <c r="C353" s="19" t="str">
        <f aca="false">IF(A353&lt;='Inputs &amp; Summary'!$B$15,"Interest-Only",IF(A353&lt;='Inputs &amp; Summary'!$B$17,"Repayment",""))</f>
        <v>Repayment</v>
      </c>
      <c r="D353" s="21" t="n">
        <f aca="false">IF(C353="",0,H352)</f>
        <v>28115.4486392005</v>
      </c>
      <c r="E353" s="21" t="n">
        <f aca="false">IF(C353="",0,D353*'Inputs &amp; Summary'!$B$18)</f>
        <v>175.721553995003</v>
      </c>
      <c r="F353" s="21" t="n">
        <f aca="false">IF(C353="",0,IF(C353="Interest-Only",E353,MIN(D353+E353,'Inputs &amp; Summary'!$B$21)))</f>
        <v>3222.37277420723</v>
      </c>
      <c r="G353" s="21" t="n">
        <f aca="false">IF(C353="",0,F353-E353)</f>
        <v>3046.65122021223</v>
      </c>
      <c r="H353" s="21" t="n">
        <f aca="false">IF(C353="",0,MAX(0,D353-G353))</f>
        <v>25068.7974189883</v>
      </c>
    </row>
    <row r="354" customFormat="false" ht="15" hidden="false" customHeight="false" outlineLevel="0" collapsed="false">
      <c r="A354" s="16" t="n">
        <v>353</v>
      </c>
      <c r="B354" s="17" t="n">
        <f aca="false">IF(A354&gt;'Inputs &amp; Summary'!$B$17,"",EDATE('Inputs &amp; Summary'!$B$11,A354))</f>
        <v>56980</v>
      </c>
      <c r="C354" s="16" t="str">
        <f aca="false">IF(A354&lt;='Inputs &amp; Summary'!$B$15,"Interest-Only",IF(A354&lt;='Inputs &amp; Summary'!$B$17,"Repayment",""))</f>
        <v>Repayment</v>
      </c>
      <c r="D354" s="18" t="n">
        <f aca="false">IF(C354="",0,H353)</f>
        <v>25068.7974189883</v>
      </c>
      <c r="E354" s="18" t="n">
        <f aca="false">IF(C354="",0,D354*'Inputs &amp; Summary'!$B$18)</f>
        <v>156.679983868677</v>
      </c>
      <c r="F354" s="18" t="n">
        <f aca="false">IF(C354="",0,IF(C354="Interest-Only",E354,MIN(D354+E354,'Inputs &amp; Summary'!$B$21)))</f>
        <v>3222.37277420723</v>
      </c>
      <c r="G354" s="18" t="n">
        <f aca="false">IF(C354="",0,F354-E354)</f>
        <v>3065.69279033855</v>
      </c>
      <c r="H354" s="18" t="n">
        <f aca="false">IF(C354="",0,MAX(0,D354-G354))</f>
        <v>22003.1046286498</v>
      </c>
    </row>
    <row r="355" customFormat="false" ht="15" hidden="false" customHeight="false" outlineLevel="0" collapsed="false">
      <c r="A355" s="19" t="n">
        <v>354</v>
      </c>
      <c r="B355" s="20" t="n">
        <f aca="false">IF(A355&gt;'Inputs &amp; Summary'!$B$17,"",EDATE('Inputs &amp; Summary'!$B$11,A355))</f>
        <v>57011</v>
      </c>
      <c r="C355" s="19" t="str">
        <f aca="false">IF(A355&lt;='Inputs &amp; Summary'!$B$15,"Interest-Only",IF(A355&lt;='Inputs &amp; Summary'!$B$17,"Repayment",""))</f>
        <v>Repayment</v>
      </c>
      <c r="D355" s="21" t="n">
        <f aca="false">IF(C355="",0,H354)</f>
        <v>22003.1046286498</v>
      </c>
      <c r="E355" s="21" t="n">
        <f aca="false">IF(C355="",0,D355*'Inputs &amp; Summary'!$B$18)</f>
        <v>137.519403929061</v>
      </c>
      <c r="F355" s="21" t="n">
        <f aca="false">IF(C355="",0,IF(C355="Interest-Only",E355,MIN(D355+E355,'Inputs &amp; Summary'!$B$21)))</f>
        <v>3222.37277420723</v>
      </c>
      <c r="G355" s="21" t="n">
        <f aca="false">IF(C355="",0,F355-E355)</f>
        <v>3084.85337027817</v>
      </c>
      <c r="H355" s="21" t="n">
        <f aca="false">IF(C355="",0,MAX(0,D355-G355))</f>
        <v>18918.2512583716</v>
      </c>
    </row>
    <row r="356" customFormat="false" ht="15" hidden="false" customHeight="false" outlineLevel="0" collapsed="false">
      <c r="A356" s="16" t="n">
        <v>355</v>
      </c>
      <c r="B356" s="17" t="n">
        <f aca="false">IF(A356&gt;'Inputs &amp; Summary'!$B$17,"",EDATE('Inputs &amp; Summary'!$B$11,A356))</f>
        <v>57040</v>
      </c>
      <c r="C356" s="16" t="str">
        <f aca="false">IF(A356&lt;='Inputs &amp; Summary'!$B$15,"Interest-Only",IF(A356&lt;='Inputs &amp; Summary'!$B$17,"Repayment",""))</f>
        <v>Repayment</v>
      </c>
      <c r="D356" s="18" t="n">
        <f aca="false">IF(C356="",0,H355)</f>
        <v>18918.2512583716</v>
      </c>
      <c r="E356" s="18" t="n">
        <f aca="false">IF(C356="",0,D356*'Inputs &amp; Summary'!$B$18)</f>
        <v>118.239070364822</v>
      </c>
      <c r="F356" s="18" t="n">
        <f aca="false">IF(C356="",0,IF(C356="Interest-Only",E356,MIN(D356+E356,'Inputs &amp; Summary'!$B$21)))</f>
        <v>3222.37277420723</v>
      </c>
      <c r="G356" s="18" t="n">
        <f aca="false">IF(C356="",0,F356-E356)</f>
        <v>3104.13370384241</v>
      </c>
      <c r="H356" s="18" t="n">
        <f aca="false">IF(C356="",0,MAX(0,D356-G356))</f>
        <v>15814.1175545292</v>
      </c>
    </row>
    <row r="357" customFormat="false" ht="15" hidden="false" customHeight="false" outlineLevel="0" collapsed="false">
      <c r="A357" s="19" t="n">
        <v>356</v>
      </c>
      <c r="B357" s="20" t="n">
        <f aca="false">IF(A357&gt;'Inputs &amp; Summary'!$B$17,"",EDATE('Inputs &amp; Summary'!$B$11,A357))</f>
        <v>57071</v>
      </c>
      <c r="C357" s="19" t="str">
        <f aca="false">IF(A357&lt;='Inputs &amp; Summary'!$B$15,"Interest-Only",IF(A357&lt;='Inputs &amp; Summary'!$B$17,"Repayment",""))</f>
        <v>Repayment</v>
      </c>
      <c r="D357" s="21" t="n">
        <f aca="false">IF(C357="",0,H356)</f>
        <v>15814.1175545292</v>
      </c>
      <c r="E357" s="21" t="n">
        <f aca="false">IF(C357="",0,D357*'Inputs &amp; Summary'!$B$18)</f>
        <v>98.8382347158074</v>
      </c>
      <c r="F357" s="21" t="n">
        <f aca="false">IF(C357="",0,IF(C357="Interest-Only",E357,MIN(D357+E357,'Inputs &amp; Summary'!$B$21)))</f>
        <v>3222.37277420723</v>
      </c>
      <c r="G357" s="21" t="n">
        <f aca="false">IF(C357="",0,F357-E357)</f>
        <v>3123.53453949142</v>
      </c>
      <c r="H357" s="21" t="n">
        <f aca="false">IF(C357="",0,MAX(0,D357-G357))</f>
        <v>12690.5830150378</v>
      </c>
    </row>
    <row r="358" customFormat="false" ht="15" hidden="false" customHeight="false" outlineLevel="0" collapsed="false">
      <c r="A358" s="16" t="n">
        <v>357</v>
      </c>
      <c r="B358" s="17" t="n">
        <f aca="false">IF(A358&gt;'Inputs &amp; Summary'!$B$17,"",EDATE('Inputs &amp; Summary'!$B$11,A358))</f>
        <v>57101</v>
      </c>
      <c r="C358" s="16" t="str">
        <f aca="false">IF(A358&lt;='Inputs &amp; Summary'!$B$15,"Interest-Only",IF(A358&lt;='Inputs &amp; Summary'!$B$17,"Repayment",""))</f>
        <v>Repayment</v>
      </c>
      <c r="D358" s="18" t="n">
        <f aca="false">IF(C358="",0,H357)</f>
        <v>12690.5830150378</v>
      </c>
      <c r="E358" s="18" t="n">
        <f aca="false">IF(C358="",0,D358*'Inputs &amp; Summary'!$B$18)</f>
        <v>79.316143843986</v>
      </c>
      <c r="F358" s="18" t="n">
        <f aca="false">IF(C358="",0,IF(C358="Interest-Only",E358,MIN(D358+E358,'Inputs &amp; Summary'!$B$21)))</f>
        <v>3222.37277420723</v>
      </c>
      <c r="G358" s="18" t="n">
        <f aca="false">IF(C358="",0,F358-E358)</f>
        <v>3143.05663036324</v>
      </c>
      <c r="H358" s="18" t="n">
        <f aca="false">IF(C358="",0,MAX(0,D358-G358))</f>
        <v>9547.52638467452</v>
      </c>
    </row>
    <row r="359" customFormat="false" ht="15" hidden="false" customHeight="false" outlineLevel="0" collapsed="false">
      <c r="A359" s="19" t="n">
        <v>358</v>
      </c>
      <c r="B359" s="20" t="n">
        <f aca="false">IF(A359&gt;'Inputs &amp; Summary'!$B$17,"",EDATE('Inputs &amp; Summary'!$B$11,A359))</f>
        <v>57132</v>
      </c>
      <c r="C359" s="19" t="str">
        <f aca="false">IF(A359&lt;='Inputs &amp; Summary'!$B$15,"Interest-Only",IF(A359&lt;='Inputs &amp; Summary'!$B$17,"Repayment",""))</f>
        <v>Repayment</v>
      </c>
      <c r="D359" s="21" t="n">
        <f aca="false">IF(C359="",0,H358)</f>
        <v>9547.52638467452</v>
      </c>
      <c r="E359" s="21" t="n">
        <f aca="false">IF(C359="",0,D359*'Inputs &amp; Summary'!$B$18)</f>
        <v>59.6720399042158</v>
      </c>
      <c r="F359" s="21" t="n">
        <f aca="false">IF(C359="",0,IF(C359="Interest-Only",E359,MIN(D359+E359,'Inputs &amp; Summary'!$B$21)))</f>
        <v>3222.37277420723</v>
      </c>
      <c r="G359" s="21" t="n">
        <f aca="false">IF(C359="",0,F359-E359)</f>
        <v>3162.70073430301</v>
      </c>
      <c r="H359" s="21" t="n">
        <f aca="false">IF(C359="",0,MAX(0,D359-G359))</f>
        <v>6384.82565037151</v>
      </c>
    </row>
    <row r="360" customFormat="false" ht="15" hidden="false" customHeight="false" outlineLevel="0" collapsed="false">
      <c r="A360" s="16" t="n">
        <v>359</v>
      </c>
      <c r="B360" s="17" t="n">
        <f aca="false">IF(A360&gt;'Inputs &amp; Summary'!$B$17,"",EDATE('Inputs &amp; Summary'!$B$11,A360))</f>
        <v>57162</v>
      </c>
      <c r="C360" s="16" t="str">
        <f aca="false">IF(A360&lt;='Inputs &amp; Summary'!$B$15,"Interest-Only",IF(A360&lt;='Inputs &amp; Summary'!$B$17,"Repayment",""))</f>
        <v>Repayment</v>
      </c>
      <c r="D360" s="18" t="n">
        <f aca="false">IF(C360="",0,H359)</f>
        <v>6384.82565037151</v>
      </c>
      <c r="E360" s="18" t="n">
        <f aca="false">IF(C360="",0,D360*'Inputs &amp; Summary'!$B$18)</f>
        <v>39.9051603148219</v>
      </c>
      <c r="F360" s="18" t="n">
        <f aca="false">IF(C360="",0,IF(C360="Interest-Only",E360,MIN(D360+E360,'Inputs &amp; Summary'!$B$21)))</f>
        <v>3222.37277420723</v>
      </c>
      <c r="G360" s="18" t="n">
        <f aca="false">IF(C360="",0,F360-E360)</f>
        <v>3182.46761389241</v>
      </c>
      <c r="H360" s="18" t="n">
        <f aca="false">IF(C360="",0,MAX(0,D360-G360))</f>
        <v>3202.3580364791</v>
      </c>
    </row>
    <row r="361" customFormat="false" ht="15" hidden="false" customHeight="false" outlineLevel="0" collapsed="false">
      <c r="A361" s="19" t="n">
        <v>360</v>
      </c>
      <c r="B361" s="20" t="n">
        <f aca="false">IF(A361&gt;'Inputs &amp; Summary'!$B$17,"",EDATE('Inputs &amp; Summary'!$B$11,A361))</f>
        <v>57193</v>
      </c>
      <c r="C361" s="19" t="str">
        <f aca="false">IF(A361&lt;='Inputs &amp; Summary'!$B$15,"Interest-Only",IF(A361&lt;='Inputs &amp; Summary'!$B$17,"Repayment",""))</f>
        <v>Repayment</v>
      </c>
      <c r="D361" s="21" t="n">
        <f aca="false">IF(C361="",0,H360)</f>
        <v>3202.3580364791</v>
      </c>
      <c r="E361" s="21" t="n">
        <f aca="false">IF(C361="",0,D361*'Inputs &amp; Summary'!$B$18)</f>
        <v>20.0147377279944</v>
      </c>
      <c r="F361" s="21" t="n">
        <f aca="false">IF(C361="",0,IF(C361="Interest-Only",E361,MIN(D361+E361,'Inputs &amp; Summary'!$B$21)))</f>
        <v>3222.3727742071</v>
      </c>
      <c r="G361" s="21" t="n">
        <f aca="false">IF(C361="",0,F361-E361)</f>
        <v>3202.3580364791</v>
      </c>
      <c r="H361" s="21" t="n">
        <f aca="false">IF(C361="",0,MAX(0,D361-G361))</f>
        <v>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2026-07-29T16:40:22Z</dcterms:created>
  <dc:creator>openpyxl</dc:creator>
  <dc:description/>
  <dc:language>en-US</dc:language>
  <cp:lastModifiedBy/>
  <dcterms:modified xsi:type="dcterms:W3CDTF">2026-07-29T16:40:22Z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